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https://bouyguesconstruction.sharepoint.com/sites/ELANidfecc/AFFAIRES/Covivio_3 Faisabilité BBCA Exploitation/AUDIT MI CYCLE 2026/"/>
    </mc:Choice>
  </mc:AlternateContent>
  <xr:revisionPtr revIDLastSave="4" documentId="8_{F5EA5FC5-8418-4EB7-9C66-782379A4FEBD}" xr6:coauthVersionLast="47" xr6:coauthVersionMax="47" xr10:uidLastSave="{A0899155-1479-43AC-A459-466A2E30C2FB}"/>
  <bookViews>
    <workbookView xWindow="-108" yWindow="-108" windowWidth="23256" windowHeight="12456" tabRatio="737" firstSheet="2" activeTab="3" xr2:uid="{FC6502B8-DC31-449B-BE0C-7C51A0A43165}"/>
  </bookViews>
  <sheets>
    <sheet name="ID bâtiment " sheetId="4" r:id="rId1"/>
    <sheet name="Calculs Bureaux" sheetId="2" r:id="rId2"/>
    <sheet name="Calcul PCE et PCE NA" sheetId="15" r:id="rId3"/>
    <sheet name="Résultats Travaux" sheetId="16" r:id="rId4"/>
    <sheet name="Innovation Bureaux" sheetId="7" r:id="rId5"/>
    <sheet name="Bilan  Bureaux" sheetId="13" r:id="rId6"/>
    <sheet name="Grille de collecte - Travaux" sheetId="14" r:id="rId7"/>
    <sheet name="Grille de collecte - Facility M" sheetId="17" r:id="rId8"/>
    <sheet name="Données Bureaux" sheetId="1" r:id="rId9"/>
    <sheet name="Modulation usage" sheetId="18"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A">#REF!</definedName>
    <definedName name="A_NA">[1]Calculs!$AO$29:$AO$31</definedName>
    <definedName name="actualratelevel">'[2]Final Score and Rating'!$AD$24</definedName>
    <definedName name="acutehospital">[3]Détails!#REF!</definedName>
    <definedName name="agricole">#REF!</definedName>
    <definedName name="Agriculture">#REF!</definedName>
    <definedName name="AGRICULTURE_ET_PECHE">#REF!</definedName>
    <definedName name="Alt">[4]Interface!$C$8</definedName>
    <definedName name="animaux">#REF!</definedName>
    <definedName name="animaux_ferme">#REF!</definedName>
    <definedName name="Année">#REF!</definedName>
    <definedName name="Approche_retenue">[5]Utilitaires!$B$567:$B$569</definedName>
    <definedName name="areanewbuild">[3]Détails!#REF!</definedName>
    <definedName name="arearefurb">[3]Détails!#REF!</definedName>
    <definedName name="ASS">#REF!</definedName>
    <definedName name="assessor">'[2]Assessment Details'!$D$12</definedName>
    <definedName name="assessorg">'[2]Assessment Details'!$D$13</definedName>
    <definedName name="audrey">[6]Evaluation!#REF!</definedName>
    <definedName name="autres_achats">#REF!</definedName>
    <definedName name="avion">#REF!</definedName>
    <definedName name="avion_fret">#REF!</definedName>
    <definedName name="avion_passagers">#REF!</definedName>
    <definedName name="B">[1]Calculs!$BA$29:$BA$30</definedName>
    <definedName name="B_P">#REF!</definedName>
    <definedName name="B_P_TP">[1]Calculs!$AR$29:$AR$32</definedName>
    <definedName name="B_P2">'[7]Cible 2 Co'!$AA$9:$AB$9</definedName>
    <definedName name="B_TP">[1]Calculs!$AU$29:$AU$31</definedName>
    <definedName name="bassins">#REF!</definedName>
    <definedName name="bateau_passagers">#REF!</definedName>
    <definedName name="batiments">#REF!</definedName>
    <definedName name="BC">[6]Evaluation!#REF!</definedName>
    <definedName name="BI">[6]Evaluation!#REF!</definedName>
    <definedName name="biocombustibles">#REF!</definedName>
    <definedName name="biologique">#REF!</definedName>
    <definedName name="boissons">#REF!</definedName>
    <definedName name="building">'[2]Assessment Details'!$D$18</definedName>
    <definedName name="bus">#REF!</definedName>
    <definedName name="bus_domW">#REF!</definedName>
    <definedName name="cargos">#REF!</definedName>
    <definedName name="chimie">#REF!</definedName>
    <definedName name="Choix_Incertitudes">[5]Utilitaires!$N$567:$N$572</definedName>
    <definedName name="Cibles">#REF!</definedName>
    <definedName name="clearall">[3]Détails!$C$135,[3]Détails!#REF!,[3]Détails!#REF!,[3]Détails!$J$10:$J$121,[3]Détails!#REF!,[3]Détails!#REF!,[3]Détails!#REF!,[3]Détails!#REF!,[3]Détails!#REF!</definedName>
    <definedName name="combustibles">#REF!</definedName>
    <definedName name="comments">[3]Détails!#REF!,[3]Détails!#REF!,[3]Détails!#REF!,[3]Détails!#REF!,[3]Détails!#REF!,[3]Détails!#REF!,[3]Détails!#REF!,[3]Détails!#REF!,[3]Détails!#REF!,[3]Détails!#REF!,[3]Détails!#REF!</definedName>
    <definedName name="commoncriteria">[3]Détails!#REF!</definedName>
    <definedName name="communitymentalhealth">[3]Détails!#REF!</definedName>
    <definedName name="COURTS">[3]Détails!#REF!</definedName>
    <definedName name="COURTSclmynrange">[3]Détails!#REF!</definedName>
    <definedName name="courtscriteria">[3]Détails!#REF!</definedName>
    <definedName name="COURTSlifts">[3]Détails!#REF!</definedName>
    <definedName name="COURTSplanting">[3]Détails!#REF!</definedName>
    <definedName name="culture_vers">#REF!</definedName>
    <definedName name="cultures">#REF!</definedName>
    <definedName name="CV_diesel">#REF!</definedName>
    <definedName name="CV_essence">#REF!</definedName>
    <definedName name="cycles">#REF!</definedName>
    <definedName name="Date">#REF!</definedName>
    <definedName name="date_debut">#REF!</definedName>
    <definedName name="Date_fin">#REF!</definedName>
    <definedName name="Debut">#REF!</definedName>
    <definedName name="decharge">#REF!</definedName>
    <definedName name="DECHETS">#REF!</definedName>
    <definedName name="Déchets">#REF!</definedName>
    <definedName name="dechets_eaux">#REF!</definedName>
    <definedName name="dechets_haut">#REF!</definedName>
    <definedName name="dechets_non_banals">#REF!</definedName>
    <definedName name="dechets_recap">#REF!</definedName>
    <definedName name="dechets_sous_postes">#REF!</definedName>
    <definedName name="déchetsdirects_bilanGES">#REF!</definedName>
    <definedName name="dechetsdirects_GHGProtocol">#REF!</definedName>
    <definedName name="dechetsdirects_ISO14069">#REF!</definedName>
    <definedName name="Déplacements">#REF!</definedName>
    <definedName name="déplacements_bilanGES">#REF!</definedName>
    <definedName name="DEPLACEMENTS_DE_PERSONNES">#REF!</definedName>
    <definedName name="deplacements_domicile_travail">#REF!</definedName>
    <definedName name="deplacements_GHGProtocol">#REF!</definedName>
    <definedName name="deplacements_ISO14069">#REF!</definedName>
    <definedName name="deplacements_recap">#REF!</definedName>
    <definedName name="deplacements_salaries_autre_route">#REF!</definedName>
    <definedName name="deplacements_salaries_avion">#REF!</definedName>
    <definedName name="deplacements_salaries_bateau">#REF!</definedName>
    <definedName name="deplacements_salaries_train">#REF!</definedName>
    <definedName name="deplacements_salaries_voiture">#REF!</definedName>
    <definedName name="deplacements_sous_postes">#REF!</definedName>
    <definedName name="deplacements_visiteurs">#REF!</definedName>
    <definedName name="dethealthcredits">#REF!,#REF!,#REF!,#REF!,#REF!,#REF!,#REF!,#REF!,#REF!,#REF!,#REF!,#REF!,#REF!,#REF!,#REF!,#REF!,#REF!,#REF!,#REF!,#REF!,#REF!,#REF!,#REF!,#REF!,#REF!,#REF!,#REF!,#REF!,#REF!,#REF!,#REF!,#REF!,#REF!,#REF!,#REF!,#REF!,#REF!,#REF!</definedName>
    <definedName name="deuxetoiles">[3]Détails!$AA:$AA</definedName>
    <definedName name="devperfall">#REF!</definedName>
    <definedName name="DIS">#REF!</definedName>
    <definedName name="divers_mix">#REF!</definedName>
    <definedName name="Eau">#REF!</definedName>
    <definedName name="eaux_usees">#REF!</definedName>
    <definedName name="EC">#REF!</definedName>
    <definedName name="EDF_saison">#REF!</definedName>
    <definedName name="EDUclmynrange">[3]Détails!#REF!</definedName>
    <definedName name="EDUcold">[3]Détails!#REF!</definedName>
    <definedName name="EDUdelivery">[3]Détails!#REF!</definedName>
    <definedName name="EDUFE">[3]Détails!#REF!</definedName>
    <definedName name="EDUfume">[3]Détails!#REF!</definedName>
    <definedName name="EDUlifts">[3]Détails!#REF!</definedName>
    <definedName name="EDUplanting">[3]Détails!#REF!</definedName>
    <definedName name="EDUSchool">[3]Détails!#REF!</definedName>
    <definedName name="EDUswimming">[3]Détails!#REF!</definedName>
    <definedName name="Electricite_France">#REF!</definedName>
    <definedName name="Electricité_France">#REF!</definedName>
    <definedName name="electricite_monde">#REF!</definedName>
    <definedName name="electricite_pays">#REF!</definedName>
    <definedName name="electricite_producteur">#REF!</definedName>
    <definedName name="electricite_usage_france">#REF!</definedName>
    <definedName name="emballages_agromateriaux">'[5]Futurs emballages'!#REF!</definedName>
    <definedName name="emballages_chimie">'[5]Futurs emballages'!#REF!</definedName>
    <definedName name="emballages_ratios">'[5]Futurs emballages'!#REF!</definedName>
    <definedName name="Emetteur">#REF!</definedName>
    <definedName name="Energie">#REF!</definedName>
    <definedName name="energie1_bilanGES">#REF!</definedName>
    <definedName name="energie1_combustibles">#REF!</definedName>
    <definedName name="energie1_électricité">#REF!</definedName>
    <definedName name="energie1_GHGProtocol">#REF!</definedName>
    <definedName name="energie1_ISO14069">#REF!</definedName>
    <definedName name="energie1_sous_postes">#REF!</definedName>
    <definedName name="energie1_total">#REF!</definedName>
    <definedName name="energie1_vapeur">#REF!</definedName>
    <definedName name="energie2_bilanGES">#REF!</definedName>
    <definedName name="energie2_combustibles">#REF!</definedName>
    <definedName name="energie2_electricite">#REF!</definedName>
    <definedName name="energie2_GHGProtocol">#REF!</definedName>
    <definedName name="energie2_ISO14069">#REF!</definedName>
    <definedName name="energie2_recap">#REF!</definedName>
    <definedName name="energie2_sous_postes">#REF!</definedName>
    <definedName name="energie2_vapeur">#REF!</definedName>
    <definedName name="engrais">#REF!</definedName>
    <definedName name="EO">[6]Evaluation!#REF!</definedName>
    <definedName name="erreur_debut">#REF!</definedName>
    <definedName name="erreur_fin">#REF!</definedName>
    <definedName name="Espacarc">#REF!</definedName>
    <definedName name="espaces">[6]Evaluation!#REF!</definedName>
    <definedName name="espacesb">#REF!</definedName>
    <definedName name="Espasso">#REF!</definedName>
    <definedName name="Espcircu">#REF!</definedName>
    <definedName name="evp">#REF!</definedName>
    <definedName name="exemptot">#REF!</definedName>
    <definedName name="extraction_C_haut">#REF!</definedName>
    <definedName name="extraction_CO2_haut">#REF!</definedName>
    <definedName name="Facteurs_d_émission_de_l_électricité">#REF!</definedName>
    <definedName name="facteurs_d_émission_des_combustibles">#REF!</definedName>
    <definedName name="facteurs_d_émission_des_gaz_hors_CO2">#REF!</definedName>
    <definedName name="FE">#REF!</definedName>
    <definedName name="FE_Déchets_Bâtiment">'[5]FE Déchets'!$C$149:$C$158</definedName>
    <definedName name="FE_Déchets_Dangereux">'[5]FE Déchets'!$C$14:$C$18</definedName>
    <definedName name="FE_Déchets_Minéraux">'[5]FE Déchets'!$C$32:$C$36</definedName>
    <definedName name="FE_Déchets_Ordures">'[5]FE Déchets'!$C$184:$C$190</definedName>
    <definedName name="FE_Déchets_Organiques">'[5]FE Déchets'!$C$50:$C$65</definedName>
    <definedName name="FE_Déchets_Plastiques">'[5]FE Déchets'!$C$111:$C$121</definedName>
    <definedName name="FE_Déplacements_Aérien">#REF!</definedName>
    <definedName name="FE_Déplacements_Autobus_autocar">#REF!</definedName>
    <definedName name="FE_Déplacements_Carburants">#REF!</definedName>
    <definedName name="FE_Déplacements_Deux_roues">#REF!</definedName>
    <definedName name="FE_Déplacements_Distances_moyennes">#REF!</definedName>
    <definedName name="FE_Déplacements_Divers">#REF!</definedName>
    <definedName name="FE_Déplacements_Maritime_Fluvial">#REF!</definedName>
    <definedName name="FE_Déplacements_Parcours">#REF!</definedName>
    <definedName name="Fe_Déplacements_Taxi_VTC">#REF!</definedName>
    <definedName name="FE_Déplacements_Train">#REF!</definedName>
    <definedName name="FE_Déplacements_Transport_électrique">#REF!</definedName>
    <definedName name="FE_Déplacements_Voiture_moyenne_parc">#REF!</definedName>
    <definedName name="FE_Déplacements_Voiture_particulière_gamme">#REF!</definedName>
    <definedName name="FE_Déplacements_Voiture_particulière_usage">#REF!</definedName>
    <definedName name="FE_Energie_Autres_Gaz">'[5]FE Energie'!$C$59:$C$68</definedName>
    <definedName name="FE_Energie_Biodiesel_Bioéthanol_Biométhane">'[5]FE Energie'!$C$675:$C$696</definedName>
    <definedName name="FE_Energie_Bois">'[5]FE Energie'!$C$778:$C$787</definedName>
    <definedName name="FE_Energie_Butane_Propane">'[5]FE Energie'!$C$13:$C$22</definedName>
    <definedName name="FE_Energie_Charbons">'[5]FE Energie'!$C$562:$C$576</definedName>
    <definedName name="FE_Energie_Coke_Déchets">'[5]FE Energie'!$C$640:$C$649</definedName>
    <definedName name="FE_Energie_Elec_AutresPays">'[5]FE Energie'!$C$1938:$C$2074</definedName>
    <definedName name="FE_Energie_Elec_EDF">'[5]FE Energie'!$C$2124:$C$2174</definedName>
    <definedName name="FE_Energie_Elec_MoyNatio">'[5]FE Energie'!$C$1844:$C$1861</definedName>
    <definedName name="FE_Energie_Elec_MoyOutreMer">'[5]FE Energie'!$C$1897:$C$1911</definedName>
    <definedName name="FE_Energie_Elec_Producteurs">'[5]FE Energie'!$C$2081:$C$2121</definedName>
    <definedName name="FE_Energie_Elec_Production">'[5]FE Energie'!$C$1820:$C$1839</definedName>
    <definedName name="FE_Energie_Elec_Usage">'[5]FE Energie'!$C$1505:$C$1610</definedName>
    <definedName name="FE_Energie_Liquides">'[5]FE Energie'!$C$96:$C$156</definedName>
    <definedName name="FE_Energie_Réseaux_Chaleur">'[5]FE Energie'!$C$811:$C$1469</definedName>
    <definedName name="FE_Energie_Réseaux_Froid">'[5]FE Energie'!$C$1472:$C$1499</definedName>
    <definedName name="FE_haut">#REF!</definedName>
    <definedName name="FE_HorsEnergie_Agriculture">'[5]FE Hors Energie'!$C$72:$C$79</definedName>
    <definedName name="FE_HorsEnergie_Alim_Dig_Dej">'[5]FE Hors Energie'!$C$13:$C$42</definedName>
    <definedName name="FE_HorsEnergie_PRGHorsKyoto">'[5]FE Hors Energie'!$C$127:$C$157</definedName>
    <definedName name="FE_HorsEnergie_PRGKyoto">'[5]FE Hors Energie'!$C$95:$C$124</definedName>
    <definedName name="FE_Immobilisations_Bâtiments">'[5]FE Immobilisations'!$C$14:$C$36</definedName>
    <definedName name="FE_Immobilisations_Enrobés">'[5]FE Immobilisations'!$C$60:$C$82</definedName>
    <definedName name="FE_Immobilisations_Informatique">'[5]FE Immobilisations'!$C$148:$C$167</definedName>
    <definedName name="FE_Immobilisations_Matériaux">'[5]FE Immobilisations'!$C$39:$C$56</definedName>
    <definedName name="FE_Immobilisations_Ratios">'[5]FE Immobilisations'!$C$207:$C$222</definedName>
    <definedName name="FE_Immobilisations_VMO">'[5]FE Immobilisations'!$C$137:$C$142</definedName>
    <definedName name="FE_Immobilisations_Voirie">'[5]FE Immobilisations'!$C$88:$C$121</definedName>
    <definedName name="FE_Intrants_Articles_sport">#REF!</definedName>
    <definedName name="FE_Intrants_Bâtiments_Voirie">#REF!</definedName>
    <definedName name="FE_Intrants_Bois">#REF!</definedName>
    <definedName name="FE_Intrants_Boisson">#REF!</definedName>
    <definedName name="FE_Intrants_Consommables_de_bureau">#REF!</definedName>
    <definedName name="FE_Intrants_Electroménager">#REF!</definedName>
    <definedName name="FE_Intrants_Entrées_Plats_composés">#REF!</definedName>
    <definedName name="FE_Intrants_Equipements_electriques">#REF!</definedName>
    <definedName name="FE_Intrants_Fruits_légumes_oléagineux">#REF!</definedName>
    <definedName name="FE_Intrants_Hydrogène_distribution">#REF!</definedName>
    <definedName name="FE_Intrants_Hydrogène_production">#REF!</definedName>
    <definedName name="FE_Intrants_Informatique_équipements_électroniques">#REF!</definedName>
    <definedName name="FE_Intrants_Matériaux_Construction">#REF!</definedName>
    <definedName name="FE_Intrants_Métaux">#REF!</definedName>
    <definedName name="FE_Intrants_Mobilier">#REF!</definedName>
    <definedName name="FE_Intrants_Papier_Carton">#REF!</definedName>
    <definedName name="FE_Intrants_Plastique">#REF!</definedName>
    <definedName name="FE_Intrants_Produits_Animaux">#REF!</definedName>
    <definedName name="FE_Intrants_Produits_céréaliers">#REF!</definedName>
    <definedName name="FE_Intrants_Produits_Chimiques">#REF!</definedName>
    <definedName name="FE_Intrants_Produits_Mer">#REF!</definedName>
    <definedName name="FE_Intrants_Produits_Végétaux">#REF!</definedName>
    <definedName name="FE_Intrants_Ratios">#REF!</definedName>
    <definedName name="FE_Intrants_Repas">#REF!</definedName>
    <definedName name="FE_Intrants_Services">#REF!</definedName>
    <definedName name="FE_Intrants_Textile_Habillement_autres">#REF!</definedName>
    <definedName name="FE_Intrants_Textile_Habillement_coton">#REF!</definedName>
    <definedName name="FE_Intrants_Textile_Habillement_cuir">#REF!</definedName>
    <definedName name="FE_Intrants_Textile_Habillement_synthétique">#REF!</definedName>
    <definedName name="FE_Intrants_Véhicules_matériels_transport">#REF!</definedName>
    <definedName name="FE_Intrants_Verre">#REF!</definedName>
    <definedName name="FE_Intrants_Viticulture">#REF!</definedName>
    <definedName name="fecriteria">[3]Détails!#REF!</definedName>
    <definedName name="FIN">#REF!</definedName>
    <definedName name="Fin_erreur">#REF!</definedName>
    <definedName name="Fin_tableau">#REF!</definedName>
    <definedName name="finalrate">#REF!</definedName>
    <definedName name="finalscore">'[2]Final Score and Rating'!$E$13</definedName>
    <definedName name="foret_vers">#REF!</definedName>
    <definedName name="FRET">#REF!</definedName>
    <definedName name="fret_aerien_entrant">#REF!</definedName>
    <definedName name="fret_aerien_interne">#REF!</definedName>
    <definedName name="fret_aerien_sortant">#REF!</definedName>
    <definedName name="fret_bilanGES">#REF!</definedName>
    <definedName name="Fret_FE">#REF!</definedName>
    <definedName name="fret_ferroviaire">#REF!</definedName>
    <definedName name="fret_ferroviaire_entrant">#REF!</definedName>
    <definedName name="fret_ferroviaire_interne">#REF!</definedName>
    <definedName name="fret_ferroviaire_sortant">#REF!</definedName>
    <definedName name="fret_fluvial">#REF!</definedName>
    <definedName name="fret_GHGProtocol">#REF!</definedName>
    <definedName name="fret_ISO14069">#REF!</definedName>
    <definedName name="fret_maritime_entrant">#REF!</definedName>
    <definedName name="fret_maritime_interne">#REF!</definedName>
    <definedName name="fret_maritime_sortant">#REF!</definedName>
    <definedName name="fret_recap">#REF!</definedName>
    <definedName name="fret_route">#REF!</definedName>
    <definedName name="fret_route_basecarbone">#REF!</definedName>
    <definedName name="fret_route_sortant">#REF!</definedName>
    <definedName name="fret_routier_entrant">#REF!</definedName>
    <definedName name="fret_routier_interne">#REF!</definedName>
    <definedName name="fret_sous_postes">#REF!</definedName>
    <definedName name="froid">#REF!</definedName>
    <definedName name="Géo">[4]Interface!$C$7</definedName>
    <definedName name="GP">[3]Détails!#REF!</definedName>
    <definedName name="Graphiques">#REF!</definedName>
    <definedName name="graphiques_BilanGES">#REF!</definedName>
    <definedName name="graphiques_DechetsDirects">#REF!</definedName>
    <definedName name="graphiques_Déplacements">#REF!</definedName>
    <definedName name="graphiques_Energie1">#REF!</definedName>
    <definedName name="graphiques_Energie2">#REF!</definedName>
    <definedName name="graphiques_ExtractionsCO2e">#REF!</definedName>
    <definedName name="graphiques_FinDeVie">#REF!</definedName>
    <definedName name="graphiques_Fret">#REF!</definedName>
    <definedName name="graphiques_FutursEmballages">#REF!</definedName>
    <definedName name="graphiques_GHGProtocol">#REF!</definedName>
    <definedName name="graphiques_HorsEnergie1">#REF!</definedName>
    <definedName name="graphiques_HorsEnergie2">#REF!</definedName>
    <definedName name="graphiques_Immobilisations">#REF!</definedName>
    <definedName name="graphiques_Intrants">#REF!</definedName>
    <definedName name="graphiques_intrants2">#REF!</definedName>
    <definedName name="graphiques_Ratios">#REF!</definedName>
    <definedName name="graphiques_RecapCO2e">#REF!</definedName>
    <definedName name="graphiques_Utilisation">#REF!</definedName>
    <definedName name="GraphLocal">#REF!</definedName>
    <definedName name="GraphMasques">#REF!</definedName>
    <definedName name="GraphResult">#REF!</definedName>
    <definedName name="grosse_route">#REF!</definedName>
    <definedName name="Hall">#REF!</definedName>
    <definedName name="halocarbure_hors_kyoto">#REF!</definedName>
    <definedName name="halocarbure_kyoto">#REF!</definedName>
    <definedName name="HC">[3]Détails!#REF!</definedName>
    <definedName name="HCclmynrange">[3]Détails!#REF!</definedName>
    <definedName name="HCcoldstorage">[3]Détails!#REF!</definedName>
    <definedName name="HCcriteria">[3]Détails!#REF!</definedName>
    <definedName name="HCfoodprep">[3]Détails!#REF!</definedName>
    <definedName name="HClifts">[3]Détails!#REF!</definedName>
    <definedName name="HCPlanting">[3]Détails!#REF!</definedName>
    <definedName name="healthcentreclinic">[3]Détails!#REF!</definedName>
    <definedName name="horsenergie2_bilanGES">#REF!</definedName>
    <definedName name="horsenergie2_GHGProtocol">#REF!</definedName>
    <definedName name="horsenergie2_ISO14069">#REF!</definedName>
    <definedName name="Immobilisations">#REF!</definedName>
    <definedName name="incineration">#REF!</definedName>
    <definedName name="Ind">#REF!</definedName>
    <definedName name="INDclmynrange">[3]Détails!#REF!</definedName>
    <definedName name="INDcold">[3]Détails!#REF!</definedName>
    <definedName name="indcriteria">[3]Détails!#REF!</definedName>
    <definedName name="INDfitout">[3]Détails!#REF!</definedName>
    <definedName name="INDheated">[3]Détails!#REF!</definedName>
    <definedName name="INDlargeoffice">[3]Détails!#REF!</definedName>
    <definedName name="INDlifts">[3]Détails!#REF!</definedName>
    <definedName name="INDnewrefurb">[3]Détails!#REF!</definedName>
    <definedName name="INDoperational">[3]Détails!#REF!</definedName>
    <definedName name="INDsmalloffice">[3]Détails!#REF!</definedName>
    <definedName name="INDUSTRIAL">[3]Détails!#REF!</definedName>
    <definedName name="INDwarehouse">[3]Détails!#REF!</definedName>
    <definedName name="informatique">#REF!</definedName>
    <definedName name="INIES">'[8]FE des combustibles.xls'!$A$537:$A$550</definedName>
    <definedName name="innovatetot">#REF!</definedName>
    <definedName name="inpatient">[3]Détails!#REF!</definedName>
    <definedName name="Intrants">#REF!</definedName>
    <definedName name="Intrants_2">#REF!</definedName>
    <definedName name="intrants_bilanGES">#REF!</definedName>
    <definedName name="intrants_chimie">#REF!</definedName>
    <definedName name="intrants_GHGProtocol">#REF!</definedName>
    <definedName name="intrants_ISO14069">#REF!</definedName>
    <definedName name="intrants_Matériaux_de_construction">#REF!</definedName>
    <definedName name="intrants_metaux">#REF!</definedName>
    <definedName name="intrants_Papiers">#REF!</definedName>
    <definedName name="intrants_plastiques">#REF!</definedName>
    <definedName name="intrants_Produits_agricoles">#REF!</definedName>
    <definedName name="intrants_Puits">#REF!</definedName>
    <definedName name="intrants_ratios">#REF!</definedName>
    <definedName name="intrants_total">#REF!</definedName>
    <definedName name="intrants_Verre">#REF!</definedName>
    <definedName name="intrants2_agricole">#REF!</definedName>
    <definedName name="intrants2_bilanGES">#REF!</definedName>
    <definedName name="intrants2_chimie">#REF!</definedName>
    <definedName name="intrants2_construction">#REF!</definedName>
    <definedName name="intrants2_GHGP">#REF!</definedName>
    <definedName name="intrants2_ISO">#REF!</definedName>
    <definedName name="intrants2_metaux">#REF!</definedName>
    <definedName name="intrants2_papier">#REF!</definedName>
    <definedName name="intrants2_plastiques">#REF!</definedName>
    <definedName name="intrants2_postes">#REF!</definedName>
    <definedName name="intrants2_puits">#REF!</definedName>
    <definedName name="intrants2_ratios">#REF!</definedName>
    <definedName name="intrants2_Verre">#REF!</definedName>
    <definedName name="Jour">#REF!</definedName>
    <definedName name="largehc">[3]Détails!#REF!</definedName>
    <definedName name="LienC1">#REF!</definedName>
    <definedName name="LienC10">#REF!</definedName>
    <definedName name="LienC11">#REF!</definedName>
    <definedName name="LienC12">#REF!</definedName>
    <definedName name="LienC13">#REF!</definedName>
    <definedName name="LienC14">#REF!</definedName>
    <definedName name="LienC2">#REF!</definedName>
    <definedName name="LienC3">#REF!</definedName>
    <definedName name="LienC4">#REF!</definedName>
    <definedName name="LienC5">#REF!</definedName>
    <definedName name="LienC6">#REF!</definedName>
    <definedName name="LienC7">#REF!</definedName>
    <definedName name="LienC8">#REF!</definedName>
    <definedName name="LienC9">#REF!</definedName>
    <definedName name="Ligne_modele">#REF!</definedName>
    <definedName name="ligneModele">#REF!</definedName>
    <definedName name="Liste_Energie">[5]Utilitaires!$C$586:$C$588</definedName>
    <definedName name="Liste_Energie_bis">[5]Utilitaires!$C$587:$C$588</definedName>
    <definedName name="Liste_Franchises">[5]Utilitaires!$N$586:$N$587</definedName>
    <definedName name="Liste_Horsenergie">[5]Utilitaires!$E$586:$E$589</definedName>
    <definedName name="Liste_Immobilisations2">[5]Utilitaires!$M$586:$M$587</definedName>
    <definedName name="Liste_Utilisation">[5]Utilitaires!$O$586:$O$588</definedName>
    <definedName name="ListeResp">[9]!Tableau1[Code]</definedName>
    <definedName name="machines">#REF!</definedName>
    <definedName name="materiaux">#REF!</definedName>
    <definedName name="MATERIAUX_ENTRANTS">#REF!</definedName>
    <definedName name="maxfitclear">[3]Détails!#REF!,[3]Détails!#REF!,[3]Détails!#REF!,[3]Détails!#REF!,[3]Détails!#REF!,[3]Détails!#REF!,[3]Détails!#REF!,[3]Détails!#REF!,[3]Détails!#REF!</definedName>
    <definedName name="maxfitcol">[3]Détails!#REF!</definedName>
    <definedName name="maxfitout">[3]Détails!#REF!</definedName>
    <definedName name="maxfitoutscore">#REF!</definedName>
    <definedName name="mer_ferme">#REF!</definedName>
    <definedName name="metaux">#REF!</definedName>
    <definedName name="minrate">'[2]Final Score and Rating'!$AB$24</definedName>
    <definedName name="minstand">'[2]Final Score and Rating'!$AA$24</definedName>
    <definedName name="mix_francais">#REF!</definedName>
    <definedName name="ModelMasques">#REF!</definedName>
    <definedName name="ModelOuverture">#REF!</definedName>
    <definedName name="Mois">#REF!</definedName>
    <definedName name="monetaire">#REF!</definedName>
    <definedName name="newbuild">[3]Détails!#REF!</definedName>
    <definedName name="newrefurb">[3]Détails!#REF!</definedName>
    <definedName name="newrefurbhide">[3]Détails!#REF!</definedName>
    <definedName name="newrefurbrow">[3]Détails!#REF!</definedName>
    <definedName name="niveaux">#REF!</definedName>
    <definedName name="OFF">[3]Détails!#REF!</definedName>
    <definedName name="OFFclmynrange">[3]Détails!#REF!</definedName>
    <definedName name="offcriteria">[3]Détails!#REF!</definedName>
    <definedName name="OFFescalators">[3]Détails!#REF!</definedName>
    <definedName name="OFFfitout">[3]Détails!#REF!</definedName>
    <definedName name="OFFheated">[3]Détails!#REF!</definedName>
    <definedName name="OFFlifts">[3]Détails!#REF!</definedName>
    <definedName name="Offnewrefurb">[3]Détails!#REF!</definedName>
    <definedName name="outpatient">[3]Détails!#REF!</definedName>
    <definedName name="overall1">'[2]Final Score and Rating'!$H$25</definedName>
    <definedName name="overall2">'[2]Final Score and Rating'!$H$26</definedName>
    <definedName name="overall3">'[2]Final Score and Rating'!$H$27</definedName>
    <definedName name="overall4">'[2]Final Score and Rating'!$H$28</definedName>
    <definedName name="overall5">'[2]Final Score and Rating'!$H$29</definedName>
    <definedName name="overall6">'[2]Final Score and Rating'!$H$30</definedName>
    <definedName name="overall7">'[2]Final Score and Rating'!$H$31</definedName>
    <definedName name="overall8">'[2]Final Score and Rating'!$H$32</definedName>
    <definedName name="overall9">'[2]Final Score and Rating'!$H$33</definedName>
    <definedName name="P">[1]Calculs!$BD$29:$BD$30</definedName>
    <definedName name="P_TP">[1]Calculs!$AX$29:$AX$31</definedName>
    <definedName name="PA">[6]Evaluation!#REF!</definedName>
    <definedName name="PageBreak1">[3]Détails!#REF!</definedName>
    <definedName name="papier">#REF!</definedName>
    <definedName name="parcours">#REF!</definedName>
    <definedName name="partnewpartrefurb">[3]Détails!#REF!</definedName>
    <definedName name="PCSatteignable">[3]Détails!#REF!</definedName>
    <definedName name="PCSPiste">[3]Détails!#REF!</definedName>
    <definedName name="performance">#REF!</definedName>
    <definedName name="Phase">#REF!</definedName>
    <definedName name="PiedPage">#REF!</definedName>
    <definedName name="plastiques">#REF!</definedName>
    <definedName name="plats_prepares">#REF!</definedName>
    <definedName name="poisson">#REF!</definedName>
    <definedName name="prairie_vers">#REF!</definedName>
    <definedName name="PRG">#REF!</definedName>
    <definedName name="PRIclmynrange">[3]Détails!#REF!</definedName>
    <definedName name="PRIcold">[3]Détails!#REF!</definedName>
    <definedName name="PRIfoodprep">[3]Détails!#REF!</definedName>
    <definedName name="PRIinternalgoods">[3]Détails!#REF!</definedName>
    <definedName name="PRIlifts">[3]Détails!#REF!</definedName>
    <definedName name="PRIparking">[3]Détails!#REF!</definedName>
    <definedName name="PRIpool">[3]Détails!#REF!</definedName>
    <definedName name="PRISONS">[3]Détails!#REF!</definedName>
    <definedName name="prisonscriteria">[3]Détails!#REF!</definedName>
    <definedName name="PRIvehicle">[3]Détails!#REF!</definedName>
    <definedName name="procedes1_recap_CO2">'[5]Hors énergie 1'!#REF!</definedName>
    <definedName name="procédés1_UTCF">'[5]Hors énergie 1'!#REF!</definedName>
    <definedName name="procedes2_CH4">#REF!</definedName>
    <definedName name="procedes2_divers">#REF!</definedName>
    <definedName name="procedes2_halo">#REF!</definedName>
    <definedName name="procedes2_haut">#REF!</definedName>
    <definedName name="procedes2_N2O">#REF!</definedName>
    <definedName name="procedes2_recap">#REF!</definedName>
    <definedName name="procedes2_recap_CO2">#REF!</definedName>
    <definedName name="procédés2_UTCF">#REF!</definedName>
    <definedName name="Production_de_vapeur_froid">#REF!</definedName>
    <definedName name="produits_agro">#REF!</definedName>
    <definedName name="Projet">#REF!</definedName>
    <definedName name="projtype">'[2]Assessment Details'!$D$7</definedName>
    <definedName name="rateactual">#REF!</definedName>
    <definedName name="rateactual1">#REF!</definedName>
    <definedName name="recap_C_haut">#REF!</definedName>
    <definedName name="recap_CO2_haut">#REF!</definedName>
    <definedName name="RECAPITULATIF_PAR_CATEGORIE_POUR_EXTRACTION_BILAN_GES_REGLEMENTAIRE">#REF!</definedName>
    <definedName name="refno">'[2]Assessment Details'!$D$14</definedName>
    <definedName name="refurb">[3]Détails!#REF!</definedName>
    <definedName name="renouvelables">#REF!</definedName>
    <definedName name="repas">'[8]FE des combustibles.xls'!$A$1341:$A$1344</definedName>
    <definedName name="repas_moyen">#REF!</definedName>
    <definedName name="Resultats">#REF!</definedName>
    <definedName name="Ret">[3]Détails!#REF!</definedName>
    <definedName name="RETclmynrange">[3]Détails!#REF!</definedName>
    <definedName name="RETcold">[3]Détails!#REF!</definedName>
    <definedName name="Retcommercialfoodprep">[3]Détails!#REF!</definedName>
    <definedName name="retcriteria">[3]Détails!#REF!</definedName>
    <definedName name="RETescalator">[3]Détails!#REF!</definedName>
    <definedName name="RETfitout">[3]Détails!#REF!</definedName>
    <definedName name="Retfood">[3]Détails!#REF!</definedName>
    <definedName name="RETfoodprep">[3]Détails!#REF!</definedName>
    <definedName name="RETgeneral">[3]Détails!#REF!</definedName>
    <definedName name="retheated">[3]Détails!#REF!</definedName>
    <definedName name="RETinternalgoods">[3]Détails!#REF!</definedName>
    <definedName name="RETlarge">[3]Détails!#REF!</definedName>
    <definedName name="RETlifts">[3]Détails!#REF!</definedName>
    <definedName name="RETnewrefurb">[3]Détails!#REF!</definedName>
    <definedName name="RETofficelarge">[3]Détails!#REF!</definedName>
    <definedName name="RETofficesmall">[3]Détails!#REF!</definedName>
    <definedName name="RETplanting">[3]Détails!#REF!</definedName>
    <definedName name="RETservice">[3]Détails!#REF!</definedName>
    <definedName name="RETsmall">[3]Détails!#REF!</definedName>
    <definedName name="RETvehiclewash">[3]Détails!#REF!</definedName>
    <definedName name="RETwastemanagement">[3]Détails!#REF!</definedName>
    <definedName name="route">#REF!</definedName>
    <definedName name="routes">#REF!</definedName>
    <definedName name="schcriteria">[3]Détails!#REF!</definedName>
    <definedName name="scheme">'[2]Assessment Details'!$D$8</definedName>
    <definedName name="SCHOOLS">[3]Détails!#REF!</definedName>
    <definedName name="SCHprimary">[3]Détails!#REF!</definedName>
    <definedName name="SCHsecondary">[3]Détails!#REF!</definedName>
    <definedName name="score1">[3]Détails!#REF!</definedName>
    <definedName name="scoreDS">[3]Détails!$Y:$Y</definedName>
    <definedName name="scorePCS">[3]Détails!#REF!</definedName>
    <definedName name="Série_A">IF([10]Données!#REF!,[10]Données!$B$7:$B$20,0)</definedName>
    <definedName name="Série_B">IF([10]Données!#REF!,[10]Données!$D$7:$D$20,0)</definedName>
    <definedName name="Série_C">IF([10]Données!#REF!,[10]Données!$F$7:$F$20,0)</definedName>
    <definedName name="Série_D">IF([10]Données!#REF!,[10]Données!$H$7:$H$20,0)</definedName>
    <definedName name="Série_E">IF([10]Données!#REF!,[10]Données!$J$7:$J$20,0)</definedName>
    <definedName name="Série_F">IF([10]Données!#REF!,[10]Données!$L$7:$L$20,0)</definedName>
    <definedName name="smallhc">[3]Détails!#REF!</definedName>
    <definedName name="Somaire">#REF!</definedName>
    <definedName name="sourcesFE">#REF!</definedName>
    <definedName name="spell_E">#REF!,#REF!,#REF!,#REF!,#REF!,#REF!,#REF!,#REF!,#REF!,#REF!,#REF!,#REF!</definedName>
    <definedName name="spell_HW">#REF!,#REF!,#REF!,#REF!,#REF!,#REF!,#REF!,#REF!,#REF!,#REF!,#REF!,#REF!,#REF!,#REF!,#REF!,#REF!,#REF!,#REF!,#REF!,#REF!,#REF!</definedName>
    <definedName name="spell_LUE">#REF!,#REF!,#REF!,#REF!,#REF!,#REF!</definedName>
    <definedName name="spell_M">#REF!,#REF!,#REF!,#REF!,#REF!,#REF!,#REF!,#REF!,#REF!,#REF!,#REF!,#REF!,#REF!,#REF!,#REF!</definedName>
    <definedName name="spell_MW">#REF!,#REF!,#REF!,#REF!,#REF!,#REF!,#REF!,#REF!,#REF!,#REF!,#REF!</definedName>
    <definedName name="spell_P">#REF!,#REF!,#REF!,#REF!,#REF!,#REF!,#REF!,#REF!,#REF!,#REF!,#REF!,#REF!</definedName>
    <definedName name="spell_T">#REF!,#REF!,#REF!,#REF!,#REF!,#REF!,#REF!,#REF!</definedName>
    <definedName name="spell_W">#REF!,#REF!,#REF!,#REF!,#REF!,#REF!</definedName>
    <definedName name="statu_debut">#REF!</definedName>
    <definedName name="statut_fin">#REF!</definedName>
    <definedName name="teachhospital">[3]Détails!#REF!</definedName>
    <definedName name="tertiaire_electricite2">[5]Utilitaires!$B$150:$B$155</definedName>
    <definedName name="themes">[3]Détails!$AD:$AD</definedName>
    <definedName name="tissus_urbain_an">#REF!</definedName>
    <definedName name="tissus_urbain_km">#REF!</definedName>
    <definedName name="Titre">#REF!</definedName>
    <definedName name="totalarea">[3]Détails!#REF!</definedName>
    <definedName name="TOYOTA">[3]Détails!#REF!</definedName>
    <definedName name="toyotacriteria">[3]Détails!#REF!</definedName>
    <definedName name="TP">[1]Calculs!$BG$29:$BG$30</definedName>
    <definedName name="train_personnes">#REF!</definedName>
    <definedName name="troisetoiles">[3]Détails!$AC:$AC</definedName>
    <definedName name="type">#REF!</definedName>
    <definedName name="typo">#REF!</definedName>
    <definedName name="uneetoile">[3]Détails!$Z:$Z</definedName>
    <definedName name="unprotectedcells">[3]Détails!#REF!,[3]Détails!#REF!,[3]Détails!#REF!,[3]Détails!#REF!,[3]Détails!#REF!,[3]Détails!#REF!,[3]Détails!#REF!,[3]Détails!#REF!,[3]Détails!#REF!,[3]Détails!#REF!,[3]Détails!#REF!,[3]Détails!$J$10:$J$15,[3]Détails!$J$20:$J$33,[3]Détails!$J$41:$J$50,[3]Détails!$J$56:$J$61,[3]Détails!$J$69:$J$76,[3]Détails!$J$81:$J$89,[3]Détails!$J$94:$J$100</definedName>
    <definedName name="valo_CET">#REF!</definedName>
    <definedName name="valo_incineration">#REF!</definedName>
    <definedName name="vapeur">#REF!</definedName>
    <definedName name="végétaux_ferme">#REF!</definedName>
    <definedName name="verres">#REF!</definedName>
    <definedName name="vraquier">#REF!</definedName>
    <definedName name="yesrow">[3]Détails!#REF!</definedName>
    <definedName name="ZoneLocal">#REF!</definedName>
    <definedName name="ZoneMasques">#REF!</definedName>
    <definedName name="ZoneResul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18" l="1"/>
  <c r="J4" i="18" s="1"/>
  <c r="E7" i="18"/>
  <c r="F7" i="18"/>
  <c r="G7" i="18"/>
  <c r="H7" i="18"/>
  <c r="I7" i="18"/>
  <c r="I8" i="18" s="1"/>
  <c r="J7" i="18"/>
  <c r="D7" i="18"/>
  <c r="I10" i="1"/>
  <c r="I83" i="18"/>
  <c r="N10" i="18" s="1"/>
  <c r="I76" i="18"/>
  <c r="N9" i="18" s="1"/>
  <c r="B76" i="18"/>
  <c r="B75" i="18"/>
  <c r="B74" i="18"/>
  <c r="B73" i="18"/>
  <c r="I69" i="18"/>
  <c r="N8" i="18" s="1"/>
  <c r="I62" i="18"/>
  <c r="B62" i="18"/>
  <c r="B61" i="18"/>
  <c r="B60" i="18"/>
  <c r="B59" i="18"/>
  <c r="I55" i="18"/>
  <c r="N6" i="18" s="1"/>
  <c r="B55" i="18"/>
  <c r="B54" i="18"/>
  <c r="B53" i="18"/>
  <c r="B52" i="18"/>
  <c r="I48" i="18"/>
  <c r="N5" i="18" s="1"/>
  <c r="I41" i="18"/>
  <c r="N4" i="18" s="1"/>
  <c r="I34" i="18"/>
  <c r="N3" i="18" s="1"/>
  <c r="I27" i="18"/>
  <c r="N2" i="18" s="1"/>
  <c r="I10" i="18"/>
  <c r="H10" i="18"/>
  <c r="G10" i="18"/>
  <c r="F10" i="18"/>
  <c r="E10" i="18"/>
  <c r="D10" i="18"/>
  <c r="C10" i="18"/>
  <c r="H8" i="18"/>
  <c r="G8" i="18"/>
  <c r="N7" i="18"/>
  <c r="D8" i="18"/>
  <c r="I4" i="18"/>
  <c r="H4" i="18"/>
  <c r="G4" i="18"/>
  <c r="F4" i="18"/>
  <c r="F8" i="18" s="1"/>
  <c r="E4" i="18"/>
  <c r="E8" i="18" s="1"/>
  <c r="D4" i="18"/>
  <c r="C4" i="18"/>
  <c r="J8" i="18" l="1"/>
  <c r="J10" i="18"/>
  <c r="C11" i="18"/>
  <c r="C12" i="18" s="1"/>
  <c r="D11" i="18" l="1"/>
  <c r="C15" i="18"/>
  <c r="I8" i="1" s="1"/>
  <c r="E11" i="18" l="1"/>
  <c r="D12" i="18"/>
  <c r="D16" i="18" s="1"/>
  <c r="J10" i="1" s="1"/>
  <c r="F67" i="7"/>
  <c r="H177" i="1"/>
  <c r="H178" i="1" s="1"/>
  <c r="F31" i="7" s="1"/>
  <c r="E23" i="7"/>
  <c r="H9" i="7"/>
  <c r="D15" i="18" l="1"/>
  <c r="J8" i="1" s="1"/>
  <c r="F11" i="18"/>
  <c r="E12" i="18"/>
  <c r="E16" i="18" s="1"/>
  <c r="K10" i="1" s="1"/>
  <c r="AE34" i="15"/>
  <c r="AF34" i="15"/>
  <c r="AE35" i="15"/>
  <c r="AF35" i="15"/>
  <c r="AE36" i="15"/>
  <c r="AF36" i="15"/>
  <c r="AE37" i="15"/>
  <c r="AF37" i="15"/>
  <c r="AE38" i="15"/>
  <c r="AF38" i="15"/>
  <c r="AE39" i="15"/>
  <c r="AF39" i="15"/>
  <c r="AE40" i="15"/>
  <c r="AF40" i="15"/>
  <c r="AE41" i="15"/>
  <c r="AF41" i="15"/>
  <c r="AE42" i="15"/>
  <c r="AF42" i="15"/>
  <c r="AE43" i="15"/>
  <c r="AF43" i="15"/>
  <c r="AE44" i="15"/>
  <c r="AF44" i="15"/>
  <c r="AE45" i="15"/>
  <c r="AF45" i="15"/>
  <c r="AE46" i="15"/>
  <c r="AF46" i="15"/>
  <c r="AE47" i="15"/>
  <c r="AF47" i="15"/>
  <c r="AE48" i="15"/>
  <c r="AF48" i="15"/>
  <c r="AE49" i="15"/>
  <c r="AF49" i="15"/>
  <c r="AE50" i="15"/>
  <c r="AF50" i="15"/>
  <c r="AE51" i="15"/>
  <c r="AF51" i="15"/>
  <c r="AE52" i="15"/>
  <c r="AF52" i="15"/>
  <c r="AE53" i="15"/>
  <c r="AF53" i="15"/>
  <c r="AE54" i="15"/>
  <c r="AF54" i="15"/>
  <c r="AE55" i="15"/>
  <c r="AF55" i="15"/>
  <c r="AE56" i="15"/>
  <c r="AF56" i="15"/>
  <c r="AE57" i="15"/>
  <c r="AF57" i="15"/>
  <c r="AE58" i="15"/>
  <c r="AF58" i="15"/>
  <c r="AE59" i="15"/>
  <c r="AF59" i="15"/>
  <c r="AE60" i="15"/>
  <c r="AF60" i="15"/>
  <c r="AE61" i="15"/>
  <c r="AF61" i="15"/>
  <c r="AE62" i="15"/>
  <c r="AF62" i="15"/>
  <c r="AE63" i="15"/>
  <c r="AF63" i="15"/>
  <c r="AE64" i="15"/>
  <c r="AF64" i="15"/>
  <c r="AE65" i="15"/>
  <c r="AF65" i="15"/>
  <c r="AE66" i="15"/>
  <c r="AF66" i="15"/>
  <c r="AE67" i="15"/>
  <c r="AF67" i="15"/>
  <c r="AE68" i="15"/>
  <c r="AF68" i="15"/>
  <c r="AE69" i="15"/>
  <c r="AF69" i="15"/>
  <c r="AE70" i="15"/>
  <c r="AF70" i="15"/>
  <c r="AE71" i="15"/>
  <c r="AF71" i="15"/>
  <c r="AE72" i="15"/>
  <c r="AF72" i="15"/>
  <c r="AE73" i="15"/>
  <c r="AF73" i="15"/>
  <c r="AE74" i="15"/>
  <c r="AF74" i="15"/>
  <c r="AE75" i="15"/>
  <c r="AF75" i="15"/>
  <c r="AE76" i="15"/>
  <c r="AF76" i="15"/>
  <c r="AE77" i="15"/>
  <c r="AF77" i="15"/>
  <c r="AE78" i="15"/>
  <c r="AF78" i="15"/>
  <c r="AE79" i="15"/>
  <c r="AF79" i="15"/>
  <c r="AE80" i="15"/>
  <c r="AF80" i="15"/>
  <c r="AE81" i="15"/>
  <c r="AF81" i="15"/>
  <c r="AE82" i="15"/>
  <c r="AF82" i="15"/>
  <c r="AE83" i="15"/>
  <c r="AF83" i="15"/>
  <c r="AE84" i="15"/>
  <c r="AF84" i="15"/>
  <c r="AE85" i="15"/>
  <c r="AF85" i="15"/>
  <c r="AE86" i="15"/>
  <c r="AF86" i="15"/>
  <c r="AE87" i="15"/>
  <c r="AF87" i="15"/>
  <c r="AE88" i="15"/>
  <c r="AF88" i="15"/>
  <c r="AE89" i="15"/>
  <c r="AF89" i="15"/>
  <c r="AE90" i="15"/>
  <c r="AF90" i="15"/>
  <c r="AE91" i="15"/>
  <c r="AF91" i="15"/>
  <c r="AE92" i="15"/>
  <c r="AF92" i="15"/>
  <c r="AE93" i="15"/>
  <c r="AF93" i="15"/>
  <c r="AE94" i="15"/>
  <c r="AF94" i="15"/>
  <c r="AE95" i="15"/>
  <c r="AF95" i="15"/>
  <c r="AE96" i="15"/>
  <c r="AF96" i="15"/>
  <c r="AE97" i="15"/>
  <c r="AF97" i="15"/>
  <c r="AE98" i="15"/>
  <c r="AF98" i="15"/>
  <c r="AE99" i="15"/>
  <c r="AF99" i="15"/>
  <c r="AE100" i="15"/>
  <c r="AF100" i="15"/>
  <c r="AE101" i="15"/>
  <c r="AF101" i="15"/>
  <c r="AE102" i="15"/>
  <c r="AF102" i="15"/>
  <c r="AE103" i="15"/>
  <c r="AF103" i="15"/>
  <c r="AE104" i="15"/>
  <c r="AF104" i="15"/>
  <c r="AE105" i="15"/>
  <c r="AF105" i="15"/>
  <c r="AE106" i="15"/>
  <c r="AF106" i="15"/>
  <c r="AE107" i="15"/>
  <c r="AF107" i="15"/>
  <c r="AE108" i="15"/>
  <c r="AF108" i="15"/>
  <c r="AE109" i="15"/>
  <c r="AF109" i="15"/>
  <c r="AE110" i="15"/>
  <c r="AF110" i="15"/>
  <c r="AE111" i="15"/>
  <c r="AF111" i="15"/>
  <c r="AE112" i="15"/>
  <c r="AF112" i="15"/>
  <c r="AE113" i="15"/>
  <c r="AF113" i="15"/>
  <c r="AE114" i="15"/>
  <c r="AF114" i="15"/>
  <c r="AE115" i="15"/>
  <c r="AF115" i="15"/>
  <c r="AE116" i="15"/>
  <c r="AF116" i="15"/>
  <c r="AE117" i="15"/>
  <c r="AF117" i="15"/>
  <c r="AE118" i="15"/>
  <c r="AF118" i="15"/>
  <c r="AE119" i="15"/>
  <c r="AF119" i="15"/>
  <c r="AE120" i="15"/>
  <c r="AF120" i="15"/>
  <c r="AE121" i="15"/>
  <c r="AF121" i="15"/>
  <c r="AE122" i="15"/>
  <c r="AF122" i="15"/>
  <c r="AE123" i="15"/>
  <c r="AF123" i="15"/>
  <c r="AE124" i="15"/>
  <c r="AF124" i="15"/>
  <c r="AE125" i="15"/>
  <c r="AF125" i="15"/>
  <c r="AE126" i="15"/>
  <c r="AF126" i="15"/>
  <c r="AE127" i="15"/>
  <c r="AF127" i="15"/>
  <c r="AE128" i="15"/>
  <c r="AF128" i="15"/>
  <c r="AE129" i="15"/>
  <c r="AF129" i="15"/>
  <c r="AE130" i="15"/>
  <c r="AF130" i="15"/>
  <c r="AE131" i="15"/>
  <c r="AF131" i="15"/>
  <c r="AE132" i="15"/>
  <c r="AF132" i="15"/>
  <c r="AE133" i="15"/>
  <c r="AF133" i="15"/>
  <c r="AE134" i="15"/>
  <c r="AF134" i="15"/>
  <c r="AE135" i="15"/>
  <c r="AF135" i="15"/>
  <c r="AE136" i="15"/>
  <c r="AF136" i="15"/>
  <c r="AE137" i="15"/>
  <c r="AF137" i="15"/>
  <c r="AE138" i="15"/>
  <c r="AF138" i="15"/>
  <c r="AE139" i="15"/>
  <c r="AF139" i="15"/>
  <c r="AE140" i="15"/>
  <c r="AF140" i="15"/>
  <c r="AE141" i="15"/>
  <c r="AF141" i="15"/>
  <c r="AE142" i="15"/>
  <c r="AF142" i="15"/>
  <c r="AE143" i="15"/>
  <c r="AF143" i="15"/>
  <c r="AE144" i="15"/>
  <c r="AF144" i="15"/>
  <c r="AE145" i="15"/>
  <c r="AF145" i="15"/>
  <c r="AE146" i="15"/>
  <c r="AF146" i="15"/>
  <c r="AE147" i="15"/>
  <c r="AF147" i="15"/>
  <c r="AE148" i="15"/>
  <c r="AF148" i="15"/>
  <c r="AE149" i="15"/>
  <c r="AF149" i="15"/>
  <c r="AE150" i="15"/>
  <c r="AF150" i="15"/>
  <c r="AE151" i="15"/>
  <c r="AF151" i="15"/>
  <c r="AE152" i="15"/>
  <c r="AF152" i="15"/>
  <c r="AE153" i="15"/>
  <c r="AF153" i="15"/>
  <c r="AE154" i="15"/>
  <c r="AF154" i="15"/>
  <c r="AE155" i="15"/>
  <c r="AF155" i="15"/>
  <c r="AE156" i="15"/>
  <c r="AF156" i="15"/>
  <c r="AE157" i="15"/>
  <c r="AF157" i="15"/>
  <c r="AE158" i="15"/>
  <c r="AF158" i="15"/>
  <c r="AE159" i="15"/>
  <c r="AF159" i="15"/>
  <c r="AE160" i="15"/>
  <c r="AF160" i="15"/>
  <c r="AE161" i="15"/>
  <c r="AF161" i="15"/>
  <c r="AE162" i="15"/>
  <c r="AF162" i="15"/>
  <c r="AE163" i="15"/>
  <c r="AF163" i="15"/>
  <c r="AE164" i="15"/>
  <c r="AF164" i="15"/>
  <c r="AE165" i="15"/>
  <c r="AF165" i="15"/>
  <c r="AE166" i="15"/>
  <c r="AF166" i="15"/>
  <c r="AE167" i="15"/>
  <c r="AF167" i="15"/>
  <c r="AE168" i="15"/>
  <c r="AF168" i="15"/>
  <c r="AE169" i="15"/>
  <c r="AF169" i="15"/>
  <c r="AE170" i="15"/>
  <c r="AF170" i="15"/>
  <c r="AE171" i="15"/>
  <c r="AF171" i="15"/>
  <c r="AE172" i="15"/>
  <c r="AF172" i="15"/>
  <c r="AE173" i="15"/>
  <c r="AF173" i="15"/>
  <c r="AE174" i="15"/>
  <c r="AF174" i="15"/>
  <c r="AE175" i="15"/>
  <c r="AF175" i="15"/>
  <c r="AE176" i="15"/>
  <c r="AF176" i="15"/>
  <c r="AE177" i="15"/>
  <c r="AF177" i="15"/>
  <c r="AE178" i="15"/>
  <c r="AF178" i="15"/>
  <c r="AE179" i="15"/>
  <c r="AF179" i="15"/>
  <c r="AE180" i="15"/>
  <c r="AF180" i="15"/>
  <c r="AE181" i="15"/>
  <c r="AF181" i="15"/>
  <c r="AE182" i="15"/>
  <c r="AF182" i="15"/>
  <c r="AE183" i="15"/>
  <c r="AF183" i="15"/>
  <c r="AE184" i="15"/>
  <c r="AF184" i="15"/>
  <c r="AE185" i="15"/>
  <c r="AF185" i="15"/>
  <c r="AE186" i="15"/>
  <c r="AF186" i="15"/>
  <c r="AE187" i="15"/>
  <c r="AF187" i="15"/>
  <c r="AE188" i="15"/>
  <c r="AF188" i="15"/>
  <c r="AE189" i="15"/>
  <c r="AF189" i="15"/>
  <c r="AE190" i="15"/>
  <c r="AF190" i="15"/>
  <c r="AE191" i="15"/>
  <c r="AF191" i="15"/>
  <c r="AE192" i="15"/>
  <c r="AF192" i="15"/>
  <c r="AE193" i="15"/>
  <c r="AF193" i="15"/>
  <c r="AE194" i="15"/>
  <c r="AF194" i="15"/>
  <c r="AE195" i="15"/>
  <c r="AF195" i="15"/>
  <c r="AE196" i="15"/>
  <c r="AF196" i="15"/>
  <c r="AE197" i="15"/>
  <c r="AF197" i="15"/>
  <c r="AE198" i="15"/>
  <c r="AF198" i="15"/>
  <c r="AE199" i="15"/>
  <c r="AF199" i="15"/>
  <c r="AE200" i="15"/>
  <c r="AF200" i="15"/>
  <c r="AE201" i="15"/>
  <c r="AF201" i="15"/>
  <c r="AE202" i="15"/>
  <c r="AF202" i="15"/>
  <c r="AE203" i="15"/>
  <c r="AF203" i="15"/>
  <c r="AE204" i="15"/>
  <c r="AF204" i="15"/>
  <c r="AE205" i="15"/>
  <c r="AF205" i="15"/>
  <c r="AE206" i="15"/>
  <c r="AF206" i="15"/>
  <c r="AE207" i="15"/>
  <c r="AF207" i="15"/>
  <c r="AE208" i="15"/>
  <c r="AF208" i="15"/>
  <c r="AE209" i="15"/>
  <c r="AF209" i="15"/>
  <c r="AE210" i="15"/>
  <c r="AF210" i="15"/>
  <c r="AE211" i="15"/>
  <c r="AF211" i="15"/>
  <c r="AE212" i="15"/>
  <c r="AF212" i="15"/>
  <c r="AE213" i="15"/>
  <c r="AF213" i="15"/>
  <c r="AE214" i="15"/>
  <c r="AF214" i="15"/>
  <c r="AE215" i="15"/>
  <c r="AF215" i="15"/>
  <c r="AE216" i="15"/>
  <c r="AF216" i="15"/>
  <c r="AE217" i="15"/>
  <c r="AF217" i="15"/>
  <c r="AE218" i="15"/>
  <c r="AF218" i="15"/>
  <c r="AE219" i="15"/>
  <c r="AF219" i="15"/>
  <c r="AE220" i="15"/>
  <c r="AF220" i="15"/>
  <c r="AE221" i="15"/>
  <c r="AF221" i="15"/>
  <c r="AE222" i="15"/>
  <c r="AF222" i="15"/>
  <c r="AE223" i="15"/>
  <c r="AF223" i="15"/>
  <c r="AE224" i="15"/>
  <c r="AF224" i="15"/>
  <c r="AE225" i="15"/>
  <c r="AF225" i="15"/>
  <c r="AE226" i="15"/>
  <c r="AF226" i="15"/>
  <c r="AE227" i="15"/>
  <c r="AF227" i="15"/>
  <c r="AE228" i="15"/>
  <c r="AF228" i="15"/>
  <c r="AE229" i="15"/>
  <c r="AF229" i="15"/>
  <c r="AE230" i="15"/>
  <c r="AF230" i="15"/>
  <c r="AE231" i="15"/>
  <c r="AF231" i="15"/>
  <c r="AE232" i="15"/>
  <c r="AF232" i="15"/>
  <c r="AE233" i="15"/>
  <c r="AF233" i="15"/>
  <c r="AE234" i="15"/>
  <c r="AF234" i="15"/>
  <c r="AE235" i="15"/>
  <c r="AF235" i="15"/>
  <c r="AE236" i="15"/>
  <c r="AF236" i="15"/>
  <c r="AE237" i="15"/>
  <c r="AF237" i="15"/>
  <c r="AE238" i="15"/>
  <c r="AF238" i="15"/>
  <c r="AE239" i="15"/>
  <c r="AF239" i="15"/>
  <c r="AE240" i="15"/>
  <c r="AF240" i="15"/>
  <c r="AE241" i="15"/>
  <c r="AF241" i="15"/>
  <c r="AE242" i="15"/>
  <c r="AF242" i="15"/>
  <c r="AE243" i="15"/>
  <c r="AF243" i="15"/>
  <c r="AE244" i="15"/>
  <c r="AF244" i="15"/>
  <c r="AE245" i="15"/>
  <c r="AF245" i="15"/>
  <c r="AE246" i="15"/>
  <c r="AF246" i="15"/>
  <c r="AE247" i="15"/>
  <c r="AF247" i="15"/>
  <c r="AE248" i="15"/>
  <c r="AF248" i="15"/>
  <c r="Q34" i="15"/>
  <c r="Q35" i="15"/>
  <c r="Q36" i="15"/>
  <c r="Q37" i="15"/>
  <c r="Q38" i="15"/>
  <c r="Q39" i="15"/>
  <c r="Q40" i="15"/>
  <c r="Q41" i="15"/>
  <c r="Q42" i="15"/>
  <c r="Q43" i="15"/>
  <c r="Q44" i="15"/>
  <c r="Q45" i="15"/>
  <c r="Q46" i="15"/>
  <c r="Q47" i="15"/>
  <c r="Q48" i="15"/>
  <c r="Q49" i="15"/>
  <c r="Q50" i="15"/>
  <c r="Q51" i="15"/>
  <c r="Q52" i="15"/>
  <c r="Q53" i="15"/>
  <c r="Q54" i="15"/>
  <c r="Q55" i="15"/>
  <c r="Q56" i="15"/>
  <c r="Q57" i="15"/>
  <c r="Q58" i="15"/>
  <c r="Q59" i="15"/>
  <c r="Q60" i="15"/>
  <c r="Q61" i="15"/>
  <c r="Q62" i="15"/>
  <c r="Q63" i="15"/>
  <c r="Q64" i="15"/>
  <c r="Q65" i="15"/>
  <c r="Q66" i="15"/>
  <c r="Q67" i="15"/>
  <c r="Q68" i="15"/>
  <c r="Q69" i="15"/>
  <c r="Q70" i="15"/>
  <c r="Q71" i="15"/>
  <c r="Q72" i="15"/>
  <c r="Q73" i="15"/>
  <c r="Q74" i="15"/>
  <c r="Q75" i="15"/>
  <c r="Q76" i="15"/>
  <c r="Q77" i="15"/>
  <c r="Q78" i="15"/>
  <c r="Q79" i="15"/>
  <c r="Q80" i="15"/>
  <c r="Q81" i="15"/>
  <c r="Q82" i="15"/>
  <c r="Q83" i="15"/>
  <c r="Q84" i="15"/>
  <c r="Q85" i="15"/>
  <c r="Q86" i="15"/>
  <c r="Q87" i="15"/>
  <c r="Q88" i="15"/>
  <c r="Q89" i="15"/>
  <c r="Q90" i="15"/>
  <c r="Q91" i="15"/>
  <c r="Q92" i="15"/>
  <c r="Q93" i="15"/>
  <c r="Q94" i="15"/>
  <c r="Q95" i="15"/>
  <c r="Q96" i="15"/>
  <c r="Q97" i="15"/>
  <c r="Q98" i="15"/>
  <c r="Q99" i="15"/>
  <c r="Q100" i="15"/>
  <c r="Q101" i="15"/>
  <c r="Q102" i="15"/>
  <c r="Q103" i="15"/>
  <c r="Q104" i="15"/>
  <c r="Q105" i="15"/>
  <c r="Q106" i="15"/>
  <c r="Q107" i="15"/>
  <c r="Q108" i="15"/>
  <c r="Q109" i="15"/>
  <c r="Q110" i="15"/>
  <c r="Q111" i="15"/>
  <c r="Q112" i="15"/>
  <c r="Q113" i="15"/>
  <c r="Q114" i="15"/>
  <c r="Q115" i="15"/>
  <c r="Q116" i="15"/>
  <c r="Q117" i="15"/>
  <c r="Q118" i="15"/>
  <c r="Q119" i="15"/>
  <c r="Q120" i="15"/>
  <c r="Q121" i="15"/>
  <c r="Q122" i="15"/>
  <c r="Q123" i="15"/>
  <c r="Q124" i="15"/>
  <c r="Q125" i="15"/>
  <c r="Q126" i="15"/>
  <c r="Q127" i="15"/>
  <c r="Q128" i="15"/>
  <c r="Q129" i="15"/>
  <c r="Q130" i="15"/>
  <c r="Q131" i="15"/>
  <c r="Q132" i="15"/>
  <c r="Q133" i="15"/>
  <c r="Q134" i="15"/>
  <c r="Q135" i="15"/>
  <c r="Q136" i="15"/>
  <c r="Q137" i="15"/>
  <c r="Q138" i="15"/>
  <c r="Q139" i="15"/>
  <c r="Q140" i="15"/>
  <c r="Q141" i="15"/>
  <c r="Q142" i="15"/>
  <c r="Q143" i="15"/>
  <c r="Q144" i="15"/>
  <c r="Q145" i="15"/>
  <c r="Q146" i="15"/>
  <c r="Q147" i="15"/>
  <c r="Q148" i="15"/>
  <c r="Q149" i="15"/>
  <c r="Q150" i="15"/>
  <c r="Q151" i="15"/>
  <c r="Q152" i="15"/>
  <c r="Q153" i="15"/>
  <c r="Q154" i="15"/>
  <c r="Q155" i="15"/>
  <c r="Q156" i="15"/>
  <c r="Q157" i="15"/>
  <c r="Q158" i="15"/>
  <c r="Q159" i="15"/>
  <c r="Q160" i="15"/>
  <c r="Q161" i="15"/>
  <c r="Q162" i="15"/>
  <c r="Q163" i="15"/>
  <c r="Q164" i="15"/>
  <c r="Q165" i="15"/>
  <c r="Q166" i="15"/>
  <c r="Q167" i="15"/>
  <c r="Q168" i="15"/>
  <c r="Q169" i="15"/>
  <c r="Q170" i="15"/>
  <c r="Q171" i="15"/>
  <c r="Q172" i="15"/>
  <c r="Q173" i="15"/>
  <c r="Q174" i="15"/>
  <c r="Q175" i="15"/>
  <c r="Q176" i="15"/>
  <c r="Q177" i="15"/>
  <c r="Q178" i="15"/>
  <c r="Q179" i="15"/>
  <c r="Q180" i="15"/>
  <c r="Q181" i="15"/>
  <c r="Q182" i="15"/>
  <c r="Q183" i="15"/>
  <c r="Q184" i="15"/>
  <c r="Q185" i="15"/>
  <c r="Q186" i="15"/>
  <c r="Q187" i="15"/>
  <c r="Q188" i="15"/>
  <c r="Q189" i="15"/>
  <c r="Q190" i="15"/>
  <c r="Q191" i="15"/>
  <c r="Q192" i="15"/>
  <c r="Q193" i="15"/>
  <c r="Q194" i="15"/>
  <c r="Q195" i="15"/>
  <c r="Q196" i="15"/>
  <c r="Q197" i="15"/>
  <c r="Q198" i="15"/>
  <c r="Q199" i="15"/>
  <c r="Q200" i="15"/>
  <c r="Q201" i="15"/>
  <c r="Q202" i="15"/>
  <c r="Q203" i="15"/>
  <c r="Q204" i="15"/>
  <c r="Q205" i="15"/>
  <c r="Q206" i="15"/>
  <c r="Q207" i="15"/>
  <c r="Q208" i="15"/>
  <c r="Q209" i="15"/>
  <c r="Q210" i="15"/>
  <c r="Q211" i="15"/>
  <c r="Q212" i="15"/>
  <c r="Q213" i="15"/>
  <c r="Q214" i="15"/>
  <c r="Q215" i="15"/>
  <c r="Q216" i="15"/>
  <c r="Q217" i="15"/>
  <c r="Q218" i="15"/>
  <c r="Q219" i="15"/>
  <c r="Q220" i="15"/>
  <c r="Q221" i="15"/>
  <c r="Q222" i="15"/>
  <c r="Q223" i="15"/>
  <c r="Q224" i="15"/>
  <c r="Q225" i="15"/>
  <c r="Q226" i="15"/>
  <c r="Q227" i="15"/>
  <c r="Q228" i="15"/>
  <c r="Q229" i="15"/>
  <c r="Q230" i="15"/>
  <c r="Q231" i="15"/>
  <c r="Q232" i="15"/>
  <c r="Q233" i="15"/>
  <c r="Q234" i="15"/>
  <c r="Q235" i="15"/>
  <c r="Q236" i="15"/>
  <c r="Q237" i="15"/>
  <c r="Q238" i="15"/>
  <c r="Q239" i="15"/>
  <c r="Q240" i="15"/>
  <c r="Q241" i="15"/>
  <c r="Q242" i="15"/>
  <c r="Q243" i="15"/>
  <c r="Q244" i="15"/>
  <c r="Q245" i="15"/>
  <c r="Q246" i="15"/>
  <c r="Q247" i="15"/>
  <c r="Q248" i="15"/>
  <c r="D10" i="7"/>
  <c r="D11" i="7"/>
  <c r="D12" i="7"/>
  <c r="D13" i="7"/>
  <c r="D14" i="7"/>
  <c r="D15" i="7"/>
  <c r="D16" i="7"/>
  <c r="D17" i="7"/>
  <c r="D9" i="7"/>
  <c r="E48" i="7"/>
  <c r="E15" i="18" l="1"/>
  <c r="K8" i="1" s="1"/>
  <c r="G11" i="18"/>
  <c r="F12" i="18"/>
  <c r="F15" i="18" s="1"/>
  <c r="L8" i="1" s="1"/>
  <c r="B11" i="15"/>
  <c r="F16" i="18" l="1"/>
  <c r="L10" i="1" s="1"/>
  <c r="H11" i="18"/>
  <c r="G12" i="18"/>
  <c r="G16" i="18" s="1"/>
  <c r="M10" i="1" s="1"/>
  <c r="Q9" i="15"/>
  <c r="Q10" i="15"/>
  <c r="Q11" i="15"/>
  <c r="Q12" i="15"/>
  <c r="Q13" i="15"/>
  <c r="Q14" i="15"/>
  <c r="Q15" i="15"/>
  <c r="Q16" i="15"/>
  <c r="Q17" i="15"/>
  <c r="Q18" i="15"/>
  <c r="Q19" i="15"/>
  <c r="Q20" i="15"/>
  <c r="Q21" i="15"/>
  <c r="Q22" i="15"/>
  <c r="Q23" i="15"/>
  <c r="Q24" i="15"/>
  <c r="Q25" i="15"/>
  <c r="Q26" i="15"/>
  <c r="Q27" i="15"/>
  <c r="Q28" i="15"/>
  <c r="Q29" i="15"/>
  <c r="Q30" i="15"/>
  <c r="Q31" i="15"/>
  <c r="Q32" i="15"/>
  <c r="Q33" i="15"/>
  <c r="B10" i="15"/>
  <c r="B6" i="15" s="1"/>
  <c r="D11" i="16" s="1"/>
  <c r="D12" i="16" s="1"/>
  <c r="B3" i="15"/>
  <c r="Q7" i="15" s="1"/>
  <c r="K6" i="14"/>
  <c r="K7" i="14"/>
  <c r="K8" i="14"/>
  <c r="K9" i="14"/>
  <c r="K10" i="14"/>
  <c r="K11" i="14"/>
  <c r="K12" i="14"/>
  <c r="K13" i="14"/>
  <c r="K14" i="14"/>
  <c r="K15" i="14"/>
  <c r="K16" i="14"/>
  <c r="K17" i="14"/>
  <c r="K18" i="14"/>
  <c r="K19" i="14"/>
  <c r="K20" i="14"/>
  <c r="K21" i="14"/>
  <c r="K22" i="14"/>
  <c r="K23" i="14"/>
  <c r="K24" i="14"/>
  <c r="K25" i="14"/>
  <c r="K26" i="14"/>
  <c r="K27" i="14"/>
  <c r="K28" i="14"/>
  <c r="K29" i="14"/>
  <c r="K30" i="14"/>
  <c r="K31" i="14"/>
  <c r="K32" i="14"/>
  <c r="K33" i="14"/>
  <c r="K34" i="14"/>
  <c r="K35" i="14"/>
  <c r="K36" i="14"/>
  <c r="K37" i="14"/>
  <c r="K38" i="14"/>
  <c r="K39" i="14"/>
  <c r="K40" i="14"/>
  <c r="K41" i="14"/>
  <c r="K42" i="14"/>
  <c r="K43" i="14"/>
  <c r="K44" i="14"/>
  <c r="K45" i="14"/>
  <c r="K46" i="14"/>
  <c r="K47" i="14"/>
  <c r="K48" i="14"/>
  <c r="K49" i="14"/>
  <c r="K50" i="14"/>
  <c r="K51" i="14"/>
  <c r="K52" i="14"/>
  <c r="K53" i="14"/>
  <c r="K54" i="14"/>
  <c r="K55" i="14"/>
  <c r="K56" i="14"/>
  <c r="K57" i="14"/>
  <c r="K58" i="14"/>
  <c r="K59" i="14"/>
  <c r="K60" i="14"/>
  <c r="K61" i="14"/>
  <c r="K62" i="14"/>
  <c r="K63" i="14"/>
  <c r="K64" i="14"/>
  <c r="K65" i="14"/>
  <c r="K66" i="14"/>
  <c r="K67" i="14"/>
  <c r="K68" i="14"/>
  <c r="K69" i="14"/>
  <c r="K70" i="14"/>
  <c r="K71" i="14"/>
  <c r="K72" i="14"/>
  <c r="K73" i="14"/>
  <c r="K74" i="14"/>
  <c r="K75" i="14"/>
  <c r="K76" i="14"/>
  <c r="K77" i="14"/>
  <c r="K78" i="14"/>
  <c r="K79" i="14"/>
  <c r="K80" i="14"/>
  <c r="K81" i="14"/>
  <c r="K82" i="14"/>
  <c r="K83" i="14"/>
  <c r="K84" i="14"/>
  <c r="K85" i="14"/>
  <c r="K86" i="14"/>
  <c r="K87" i="14"/>
  <c r="K88" i="14"/>
  <c r="K89" i="14"/>
  <c r="K90" i="14"/>
  <c r="K91" i="14"/>
  <c r="K92" i="14"/>
  <c r="K93" i="14"/>
  <c r="K94" i="14"/>
  <c r="K95" i="14"/>
  <c r="K96" i="14"/>
  <c r="K97" i="14"/>
  <c r="K98" i="14"/>
  <c r="K99" i="14"/>
  <c r="K100" i="14"/>
  <c r="K101" i="14"/>
  <c r="K102" i="14"/>
  <c r="K103" i="14"/>
  <c r="K104" i="14"/>
  <c r="K105" i="14"/>
  <c r="K106" i="14"/>
  <c r="K107" i="14"/>
  <c r="K108" i="14"/>
  <c r="K109" i="14"/>
  <c r="K110" i="14"/>
  <c r="K111" i="14"/>
  <c r="K112" i="14"/>
  <c r="K113" i="14"/>
  <c r="K114" i="14"/>
  <c r="K115" i="14"/>
  <c r="K116" i="14"/>
  <c r="K117" i="14"/>
  <c r="K118" i="14"/>
  <c r="K119" i="14"/>
  <c r="K120" i="14"/>
  <c r="K121" i="14"/>
  <c r="K122" i="14"/>
  <c r="K123" i="14"/>
  <c r="K124" i="14"/>
  <c r="K125" i="14"/>
  <c r="K126" i="14"/>
  <c r="K127" i="14"/>
  <c r="K128" i="14"/>
  <c r="K129" i="14"/>
  <c r="K130" i="14"/>
  <c r="K131" i="14"/>
  <c r="K132" i="14"/>
  <c r="K133" i="14"/>
  <c r="K134" i="14"/>
  <c r="K135" i="14"/>
  <c r="K136" i="14"/>
  <c r="K137" i="14"/>
  <c r="K138" i="14"/>
  <c r="K139" i="14"/>
  <c r="K140" i="14"/>
  <c r="K141" i="14"/>
  <c r="K142" i="14"/>
  <c r="K143" i="14"/>
  <c r="K144" i="14"/>
  <c r="K145" i="14"/>
  <c r="K146" i="14"/>
  <c r="K147" i="14"/>
  <c r="K148" i="14"/>
  <c r="K149" i="14"/>
  <c r="K150" i="14"/>
  <c r="K151" i="14"/>
  <c r="K152" i="14"/>
  <c r="K153" i="14"/>
  <c r="K154" i="14"/>
  <c r="K155" i="14"/>
  <c r="K156" i="14"/>
  <c r="K157" i="14"/>
  <c r="K158" i="14"/>
  <c r="K159" i="14"/>
  <c r="K160" i="14"/>
  <c r="K161" i="14"/>
  <c r="K162" i="14"/>
  <c r="K163" i="14"/>
  <c r="K164" i="14"/>
  <c r="K165" i="14"/>
  <c r="K166" i="14"/>
  <c r="K167" i="14"/>
  <c r="K168" i="14"/>
  <c r="K169" i="14"/>
  <c r="K170" i="14"/>
  <c r="K171" i="14"/>
  <c r="K172" i="14"/>
  <c r="K173" i="14"/>
  <c r="K174" i="14"/>
  <c r="K175" i="14"/>
  <c r="K176" i="14"/>
  <c r="K177" i="14"/>
  <c r="K178" i="14"/>
  <c r="K179" i="14"/>
  <c r="K180" i="14"/>
  <c r="K181" i="14"/>
  <c r="K182" i="14"/>
  <c r="K183" i="14"/>
  <c r="K184" i="14"/>
  <c r="K185" i="14"/>
  <c r="K186" i="14"/>
  <c r="K187" i="14"/>
  <c r="K188" i="14"/>
  <c r="K189" i="14"/>
  <c r="K190" i="14"/>
  <c r="K191" i="14"/>
  <c r="K192" i="14"/>
  <c r="K193" i="14"/>
  <c r="K194" i="14"/>
  <c r="K195" i="14"/>
  <c r="K196" i="14"/>
  <c r="K197" i="14"/>
  <c r="K198" i="14"/>
  <c r="K199" i="14"/>
  <c r="K200" i="14"/>
  <c r="K201" i="14"/>
  <c r="K202" i="14"/>
  <c r="K203" i="14"/>
  <c r="K204" i="14"/>
  <c r="K205" i="14"/>
  <c r="K206" i="14"/>
  <c r="K207" i="14"/>
  <c r="K208" i="14"/>
  <c r="K209" i="14"/>
  <c r="K210" i="14"/>
  <c r="K211" i="14"/>
  <c r="K212" i="14"/>
  <c r="K213" i="14"/>
  <c r="K214" i="14"/>
  <c r="K215" i="14"/>
  <c r="K216" i="14"/>
  <c r="K217" i="14"/>
  <c r="K218" i="14"/>
  <c r="K219" i="14"/>
  <c r="K220" i="14"/>
  <c r="K221" i="14"/>
  <c r="K222" i="14"/>
  <c r="K223" i="14"/>
  <c r="K224" i="14"/>
  <c r="K225" i="14"/>
  <c r="K226" i="14"/>
  <c r="K227" i="14"/>
  <c r="K228" i="14"/>
  <c r="K229" i="14"/>
  <c r="K230" i="14"/>
  <c r="K231" i="14"/>
  <c r="K232" i="14"/>
  <c r="K233" i="14"/>
  <c r="K234" i="14"/>
  <c r="K235" i="14"/>
  <c r="K236" i="14"/>
  <c r="K237" i="14"/>
  <c r="K238" i="14"/>
  <c r="K239" i="14"/>
  <c r="K240" i="14"/>
  <c r="K241" i="14"/>
  <c r="K242" i="14"/>
  <c r="K243" i="14"/>
  <c r="K244" i="14"/>
  <c r="K245" i="14"/>
  <c r="K246" i="14"/>
  <c r="K247" i="14"/>
  <c r="K248" i="14"/>
  <c r="K249" i="14"/>
  <c r="K250" i="14"/>
  <c r="K251" i="14"/>
  <c r="K252" i="14"/>
  <c r="K253" i="14"/>
  <c r="K254" i="14"/>
  <c r="K255" i="14"/>
  <c r="K256" i="14"/>
  <c r="K257" i="14"/>
  <c r="K258" i="14"/>
  <c r="K259" i="14"/>
  <c r="K260" i="14"/>
  <c r="K261" i="14"/>
  <c r="K262" i="14"/>
  <c r="K263" i="14"/>
  <c r="K264" i="14"/>
  <c r="K265" i="14"/>
  <c r="K266" i="14"/>
  <c r="K267" i="14"/>
  <c r="K268" i="14"/>
  <c r="K269" i="14"/>
  <c r="K270" i="14"/>
  <c r="K271" i="14"/>
  <c r="K272" i="14"/>
  <c r="K273" i="14"/>
  <c r="K274" i="14"/>
  <c r="K275" i="14"/>
  <c r="K276" i="14"/>
  <c r="K277" i="14"/>
  <c r="E73" i="7"/>
  <c r="E79" i="7"/>
  <c r="G37" i="13"/>
  <c r="D53" i="2"/>
  <c r="E53" i="2" s="1"/>
  <c r="D54" i="2"/>
  <c r="E54" i="2" s="1"/>
  <c r="D55" i="2"/>
  <c r="E55" i="2" s="1"/>
  <c r="I59" i="2"/>
  <c r="D59" i="2" s="1"/>
  <c r="E59" i="2" s="1"/>
  <c r="I58" i="2"/>
  <c r="D58" i="2" s="1"/>
  <c r="E58" i="2" s="1"/>
  <c r="I57" i="2"/>
  <c r="D57" i="2" s="1"/>
  <c r="E57" i="2" s="1"/>
  <c r="I56" i="2"/>
  <c r="D56" i="2" s="1"/>
  <c r="E56" i="2" s="1"/>
  <c r="I55" i="2"/>
  <c r="I54" i="2"/>
  <c r="I53" i="2"/>
  <c r="I52" i="2"/>
  <c r="D52" i="2" s="1"/>
  <c r="E52" i="2" s="1"/>
  <c r="I51" i="2"/>
  <c r="D51" i="2" s="1"/>
  <c r="E51" i="2" s="1"/>
  <c r="I50" i="2"/>
  <c r="D50" i="2" s="1"/>
  <c r="E50" i="2" s="1"/>
  <c r="I49" i="2"/>
  <c r="D49" i="2" s="1"/>
  <c r="E49" i="2" s="1"/>
  <c r="I48" i="2"/>
  <c r="D48" i="2" s="1"/>
  <c r="E48" i="2" s="1"/>
  <c r="I47" i="2"/>
  <c r="D47" i="2" s="1"/>
  <c r="E47" i="2" s="1"/>
  <c r="I46" i="2"/>
  <c r="D46" i="2" s="1"/>
  <c r="E46" i="2" s="1"/>
  <c r="I45" i="2"/>
  <c r="D45" i="2" s="1"/>
  <c r="E45" i="2" s="1"/>
  <c r="I44" i="2"/>
  <c r="D44" i="2" s="1"/>
  <c r="E44" i="2" s="1"/>
  <c r="I43" i="2"/>
  <c r="D43" i="2" s="1"/>
  <c r="E43" i="2" s="1"/>
  <c r="K6" i="1"/>
  <c r="K9" i="1" s="1"/>
  <c r="L6" i="1"/>
  <c r="L9" i="1" s="1"/>
  <c r="J6" i="1"/>
  <c r="J9" i="1" s="1"/>
  <c r="J13" i="2"/>
  <c r="J15" i="2" s="1"/>
  <c r="F28" i="7"/>
  <c r="L13" i="2"/>
  <c r="L11" i="2"/>
  <c r="F66" i="2"/>
  <c r="F67" i="2"/>
  <c r="F68" i="2"/>
  <c r="F69" i="2"/>
  <c r="F70" i="2"/>
  <c r="F71" i="2"/>
  <c r="F72" i="2"/>
  <c r="F73" i="2"/>
  <c r="F65" i="2"/>
  <c r="G15" i="18" l="1"/>
  <c r="M8" i="1" s="1"/>
  <c r="M6" i="1" s="1"/>
  <c r="M9" i="1" s="1"/>
  <c r="I11" i="18"/>
  <c r="H12" i="18"/>
  <c r="H16" i="18" s="1"/>
  <c r="N10" i="1" s="1"/>
  <c r="Q8" i="15"/>
  <c r="D7" i="16" s="1"/>
  <c r="N43" i="2"/>
  <c r="AL11" i="16"/>
  <c r="AL12" i="16" s="1"/>
  <c r="AC11" i="16"/>
  <c r="AC12" i="16" s="1"/>
  <c r="AB11" i="16"/>
  <c r="AB12" i="16" s="1"/>
  <c r="W11" i="16"/>
  <c r="W12" i="16" s="1"/>
  <c r="V11" i="16"/>
  <c r="V12" i="16" s="1"/>
  <c r="AR11" i="16"/>
  <c r="AR12" i="16" s="1"/>
  <c r="B11" i="16"/>
  <c r="B12" i="16" s="1"/>
  <c r="AS11" i="16"/>
  <c r="AS12" i="16" s="1"/>
  <c r="AM11" i="16"/>
  <c r="AM12" i="16" s="1"/>
  <c r="M11" i="16"/>
  <c r="M12" i="16" s="1"/>
  <c r="G11" i="16"/>
  <c r="G12" i="16" s="1"/>
  <c r="F11" i="16"/>
  <c r="F12" i="16" s="1"/>
  <c r="C11" i="16"/>
  <c r="C12" i="16" s="1"/>
  <c r="AJ11" i="16"/>
  <c r="AJ12" i="16" s="1"/>
  <c r="T11" i="16"/>
  <c r="T12" i="16" s="1"/>
  <c r="AY11" i="16"/>
  <c r="AY12" i="16" s="1"/>
  <c r="AI11" i="16"/>
  <c r="AI12" i="16" s="1"/>
  <c r="S11" i="16"/>
  <c r="S12" i="16" s="1"/>
  <c r="AK11" i="16"/>
  <c r="AK12" i="16" s="1"/>
  <c r="AX11" i="16"/>
  <c r="AX12" i="16" s="1"/>
  <c r="R11" i="16"/>
  <c r="R12" i="16" s="1"/>
  <c r="AW11" i="16"/>
  <c r="AW12" i="16" s="1"/>
  <c r="AG11" i="16"/>
  <c r="AG12" i="16" s="1"/>
  <c r="Q11" i="16"/>
  <c r="Q12" i="16" s="1"/>
  <c r="AV11" i="16"/>
  <c r="AV12" i="16" s="1"/>
  <c r="AF11" i="16"/>
  <c r="AF12" i="16" s="1"/>
  <c r="P11" i="16"/>
  <c r="P12" i="16" s="1"/>
  <c r="U11" i="16"/>
  <c r="U12" i="16" s="1"/>
  <c r="AH11" i="16"/>
  <c r="AH12" i="16" s="1"/>
  <c r="AU11" i="16"/>
  <c r="AU12" i="16" s="1"/>
  <c r="AE11" i="16"/>
  <c r="AE12" i="16" s="1"/>
  <c r="O11" i="16"/>
  <c r="O12" i="16" s="1"/>
  <c r="AT11" i="16"/>
  <c r="AT12" i="16" s="1"/>
  <c r="AD11" i="16"/>
  <c r="AD12" i="16" s="1"/>
  <c r="N11" i="16"/>
  <c r="N12" i="16" s="1"/>
  <c r="L11" i="16"/>
  <c r="L12" i="16" s="1"/>
  <c r="AA11" i="16"/>
  <c r="AA12" i="16" s="1"/>
  <c r="K11" i="16"/>
  <c r="K12" i="16" s="1"/>
  <c r="AQ11" i="16"/>
  <c r="AQ12" i="16" s="1"/>
  <c r="AP11" i="16"/>
  <c r="AP12" i="16" s="1"/>
  <c r="Z11" i="16"/>
  <c r="Z12" i="16" s="1"/>
  <c r="J11" i="16"/>
  <c r="J12" i="16" s="1"/>
  <c r="AO11" i="16"/>
  <c r="AO12" i="16" s="1"/>
  <c r="Y11" i="16"/>
  <c r="Y12" i="16" s="1"/>
  <c r="I11" i="16"/>
  <c r="I12" i="16" s="1"/>
  <c r="AN11" i="16"/>
  <c r="AN12" i="16" s="1"/>
  <c r="X11" i="16"/>
  <c r="X12" i="16" s="1"/>
  <c r="H11" i="16"/>
  <c r="H12" i="16" s="1"/>
  <c r="E11" i="16"/>
  <c r="H11" i="17"/>
  <c r="AY7" i="16"/>
  <c r="AX7" i="16"/>
  <c r="AW7" i="16"/>
  <c r="AV7" i="16"/>
  <c r="AU7" i="16"/>
  <c r="AT7" i="16"/>
  <c r="AS7" i="16"/>
  <c r="AR7" i="16"/>
  <c r="AQ7" i="16"/>
  <c r="AP7" i="16"/>
  <c r="AO7" i="16"/>
  <c r="AN7" i="16"/>
  <c r="AM7" i="16"/>
  <c r="AL7" i="16"/>
  <c r="AK7" i="16"/>
  <c r="AJ7" i="16"/>
  <c r="AI7" i="16"/>
  <c r="AH7" i="16"/>
  <c r="AG7" i="16"/>
  <c r="AF7" i="16"/>
  <c r="AE7" i="16"/>
  <c r="AD7" i="16"/>
  <c r="AC7" i="16"/>
  <c r="AB7" i="16"/>
  <c r="AA7" i="16"/>
  <c r="Z7" i="16"/>
  <c r="Y7" i="16"/>
  <c r="X7" i="16"/>
  <c r="W7" i="16"/>
  <c r="V7" i="16"/>
  <c r="U7" i="16"/>
  <c r="T7" i="16"/>
  <c r="S7" i="16"/>
  <c r="R7" i="16"/>
  <c r="Q7" i="16"/>
  <c r="P7" i="16"/>
  <c r="O7" i="16"/>
  <c r="N7" i="16"/>
  <c r="M7" i="16"/>
  <c r="L7" i="16"/>
  <c r="K7" i="16"/>
  <c r="J7" i="16"/>
  <c r="I7" i="16"/>
  <c r="H7" i="16"/>
  <c r="E7" i="16"/>
  <c r="B7" i="16"/>
  <c r="AY6" i="16"/>
  <c r="AX6" i="16"/>
  <c r="AW6" i="16"/>
  <c r="AV6" i="16"/>
  <c r="AU6" i="16"/>
  <c r="AT6" i="16"/>
  <c r="AS6" i="16"/>
  <c r="AR6" i="16"/>
  <c r="AF33" i="15"/>
  <c r="AE33" i="15"/>
  <c r="AF32" i="15"/>
  <c r="AE32" i="15"/>
  <c r="AF31" i="15"/>
  <c r="AE31" i="15"/>
  <c r="AF30" i="15"/>
  <c r="AE30" i="15"/>
  <c r="AF29" i="15"/>
  <c r="AE29" i="15"/>
  <c r="AF28" i="15"/>
  <c r="AE28" i="15"/>
  <c r="AF27" i="15"/>
  <c r="AE27" i="15"/>
  <c r="AF26" i="15"/>
  <c r="AE26" i="15"/>
  <c r="AF25" i="15"/>
  <c r="AE25" i="15"/>
  <c r="AF24" i="15"/>
  <c r="AE24" i="15"/>
  <c r="AF23" i="15"/>
  <c r="AE23" i="15"/>
  <c r="AF22" i="15"/>
  <c r="AE22" i="15"/>
  <c r="AF21" i="15"/>
  <c r="AE21" i="15"/>
  <c r="BC21" i="15" s="1"/>
  <c r="AF20" i="15"/>
  <c r="AE20" i="15"/>
  <c r="AF19" i="15"/>
  <c r="AE19" i="15"/>
  <c r="AF18" i="15"/>
  <c r="AE18" i="15"/>
  <c r="AF17" i="15"/>
  <c r="AE17" i="15"/>
  <c r="AF16" i="15"/>
  <c r="AE16" i="15"/>
  <c r="AF15" i="15"/>
  <c r="AE15" i="15"/>
  <c r="AF14" i="15"/>
  <c r="AE14" i="15"/>
  <c r="AF13" i="15"/>
  <c r="AE13" i="15"/>
  <c r="AF12" i="15"/>
  <c r="AE12" i="15"/>
  <c r="AF11" i="15"/>
  <c r="AE11" i="15"/>
  <c r="AF10" i="15"/>
  <c r="AE10" i="15"/>
  <c r="AF9" i="15"/>
  <c r="AE9" i="15"/>
  <c r="AF8" i="15"/>
  <c r="AE8" i="15"/>
  <c r="C7" i="16"/>
  <c r="AF7" i="15"/>
  <c r="AE7" i="15"/>
  <c r="G7" i="16"/>
  <c r="F7" i="16"/>
  <c r="E75" i="7"/>
  <c r="E76" i="7"/>
  <c r="E77" i="7"/>
  <c r="E78" i="7"/>
  <c r="E74" i="7"/>
  <c r="E10" i="7"/>
  <c r="E11" i="7"/>
  <c r="E12" i="7"/>
  <c r="E13" i="7"/>
  <c r="E14" i="7"/>
  <c r="E15" i="7"/>
  <c r="E16" i="7"/>
  <c r="E17" i="7"/>
  <c r="E9" i="7"/>
  <c r="D40" i="7"/>
  <c r="E40" i="7" s="1"/>
  <c r="D41" i="7"/>
  <c r="E41" i="7" s="1"/>
  <c r="D39" i="7"/>
  <c r="AR18" i="15" l="1"/>
  <c r="AS23" i="15"/>
  <c r="AP31" i="15"/>
  <c r="H15" i="18"/>
  <c r="N8" i="1" s="1"/>
  <c r="N6" i="1" s="1"/>
  <c r="N9" i="1" s="1"/>
  <c r="J11" i="18"/>
  <c r="J12" i="18" s="1"/>
  <c r="I12" i="18"/>
  <c r="I16" i="18" s="1"/>
  <c r="O10" i="1" s="1"/>
  <c r="E12" i="16"/>
  <c r="B19" i="16" s="1"/>
  <c r="H25" i="13" s="1" a="1"/>
  <c r="H25" i="13" s="1"/>
  <c r="B22" i="16"/>
  <c r="E80" i="7"/>
  <c r="H75" i="7" s="1"/>
  <c r="G39" i="13" s="1"/>
  <c r="B17" i="16"/>
  <c r="C49" i="13" s="1" a="1"/>
  <c r="C49" i="13" s="1"/>
  <c r="AP20" i="15"/>
  <c r="AJ29" i="15"/>
  <c r="BS32" i="15"/>
  <c r="BO9" i="15"/>
  <c r="AW25" i="15"/>
  <c r="BF12" i="15"/>
  <c r="AK33" i="15"/>
  <c r="BB14" i="15"/>
  <c r="AY14" i="15"/>
  <c r="BA19" i="15"/>
  <c r="BU20" i="15"/>
  <c r="BJ27" i="15"/>
  <c r="BD32" i="15"/>
  <c r="BT22" i="15"/>
  <c r="AK18" i="15"/>
  <c r="BN28" i="15"/>
  <c r="AX9" i="15"/>
  <c r="BM9" i="15"/>
  <c r="BS9" i="15"/>
  <c r="BA24" i="15"/>
  <c r="AO13" i="15"/>
  <c r="BF11" i="15"/>
  <c r="BL26" i="15"/>
  <c r="AU10" i="15"/>
  <c r="BB16" i="15"/>
  <c r="AH18" i="15"/>
  <c r="BR25" i="15"/>
  <c r="BB15" i="15"/>
  <c r="AR28" i="15"/>
  <c r="BE17" i="15"/>
  <c r="AS9" i="15"/>
  <c r="AV9" i="15"/>
  <c r="AN25" i="15"/>
  <c r="BU30" i="15"/>
  <c r="BP20" i="15"/>
  <c r="AJ20" i="15"/>
  <c r="BU13" i="15"/>
  <c r="AU13" i="15"/>
  <c r="BT20" i="15"/>
  <c r="BK28" i="15"/>
  <c r="BL18" i="15"/>
  <c r="AH20" i="15"/>
  <c r="AW21" i="15"/>
  <c r="AP28" i="15"/>
  <c r="AW14" i="15"/>
  <c r="AG18" i="15"/>
  <c r="AI20" i="15"/>
  <c r="BR26" i="15"/>
  <c r="BV10" i="15"/>
  <c r="AJ18" i="15"/>
  <c r="AN20" i="15"/>
  <c r="AV22" i="15"/>
  <c r="AV26" i="15"/>
  <c r="AN32" i="15"/>
  <c r="BA29" i="15"/>
  <c r="AZ10" i="15"/>
  <c r="BC10" i="15"/>
  <c r="BM33" i="15"/>
  <c r="BB26" i="15"/>
  <c r="BS10" i="15"/>
  <c r="BS27" i="15"/>
  <c r="AX20" i="15"/>
  <c r="BJ7" i="15"/>
  <c r="AT20" i="15"/>
  <c r="BC20" i="15"/>
  <c r="AW18" i="15"/>
  <c r="AY18" i="15"/>
  <c r="AY20" i="15"/>
  <c r="AV24" i="15"/>
  <c r="AZ18" i="15"/>
  <c r="BB24" i="15"/>
  <c r="AG30" i="15"/>
  <c r="BV11" i="15"/>
  <c r="BA18" i="15"/>
  <c r="BD20" i="15"/>
  <c r="BF24" i="15"/>
  <c r="AI27" i="15"/>
  <c r="AN30" i="15"/>
  <c r="BC9" i="15"/>
  <c r="BN18" i="15"/>
  <c r="BF20" i="15"/>
  <c r="BQ24" i="15"/>
  <c r="AM27" i="15"/>
  <c r="AX30" i="15"/>
  <c r="AM9" i="15"/>
  <c r="BO18" i="15"/>
  <c r="BG20" i="15"/>
  <c r="BR24" i="15"/>
  <c r="BK27" i="15"/>
  <c r="BM30" i="15"/>
  <c r="AQ9" i="15"/>
  <c r="BG19" i="15"/>
  <c r="BO20" i="15"/>
  <c r="BS25" i="15"/>
  <c r="BU27" i="15"/>
  <c r="BR30" i="15"/>
  <c r="BT30" i="15"/>
  <c r="AI13" i="15"/>
  <c r="BF14" i="15"/>
  <c r="AJ22" i="15"/>
  <c r="BO27" i="15"/>
  <c r="BR28" i="15"/>
  <c r="BI32" i="15"/>
  <c r="AR9" i="15"/>
  <c r="BR10" i="15"/>
  <c r="AM13" i="15"/>
  <c r="AP15" i="15"/>
  <c r="BJ17" i="15"/>
  <c r="AI18" i="15"/>
  <c r="BQ18" i="15"/>
  <c r="AM20" i="15"/>
  <c r="BV20" i="15"/>
  <c r="AP22" i="15"/>
  <c r="BJ24" i="15"/>
  <c r="BP26" i="15"/>
  <c r="BC30" i="15"/>
  <c r="BN32" i="15"/>
  <c r="AK17" i="15"/>
  <c r="AV13" i="15"/>
  <c r="AO17" i="15"/>
  <c r="AG19" i="15"/>
  <c r="AK29" i="15"/>
  <c r="BL9" i="15"/>
  <c r="AM11" i="15"/>
  <c r="BC13" i="15"/>
  <c r="AP17" i="15"/>
  <c r="AT18" i="15"/>
  <c r="AJ19" i="15"/>
  <c r="AP21" i="15"/>
  <c r="BK22" i="15"/>
  <c r="BJ28" i="15"/>
  <c r="AG33" i="15"/>
  <c r="AZ22" i="15"/>
  <c r="BM29" i="15"/>
  <c r="AL21" i="15"/>
  <c r="BD22" i="15"/>
  <c r="AN11" i="15"/>
  <c r="BO13" i="15"/>
  <c r="AT17" i="15"/>
  <c r="AL19" i="15"/>
  <c r="AR21" i="15"/>
  <c r="BL22" i="15"/>
  <c r="AG25" i="15"/>
  <c r="AH28" i="15"/>
  <c r="BE29" i="15"/>
  <c r="BL33" i="15"/>
  <c r="AU7" i="15"/>
  <c r="BN9" i="15"/>
  <c r="AP11" i="15"/>
  <c r="BS13" i="15"/>
  <c r="AV17" i="15"/>
  <c r="AX18" i="15"/>
  <c r="AU19" i="15"/>
  <c r="AZ20" i="15"/>
  <c r="AL25" i="15"/>
  <c r="BG27" i="15"/>
  <c r="AL28" i="15"/>
  <c r="BP29" i="15"/>
  <c r="BN17" i="15"/>
  <c r="BU21" i="15"/>
  <c r="AX17" i="15"/>
  <c r="AY11" i="15"/>
  <c r="BA17" i="15"/>
  <c r="BH21" i="15"/>
  <c r="AW28" i="15"/>
  <c r="AY27" i="15"/>
  <c r="BB21" i="15"/>
  <c r="BQ29" i="15"/>
  <c r="BM7" i="15"/>
  <c r="BU29" i="15"/>
  <c r="BV32" i="15"/>
  <c r="AU14" i="15"/>
  <c r="BU17" i="15"/>
  <c r="BJ20" i="15"/>
  <c r="BR21" i="15"/>
  <c r="AL24" i="15"/>
  <c r="BN25" i="15"/>
  <c r="BC27" i="15"/>
  <c r="BF28" i="15"/>
  <c r="AQ32" i="15"/>
  <c r="AX11" i="15"/>
  <c r="AW19" i="15"/>
  <c r="BF21" i="15"/>
  <c r="BM11" i="15"/>
  <c r="BQ19" i="15"/>
  <c r="BB25" i="15"/>
  <c r="AU27" i="15"/>
  <c r="BQ17" i="15"/>
  <c r="BH18" i="15"/>
  <c r="BT19" i="15"/>
  <c r="BM21" i="15"/>
  <c r="BF25" i="15"/>
  <c r="AX28" i="15"/>
  <c r="AQ10" i="15"/>
  <c r="AV14" i="15"/>
  <c r="BI18" i="15"/>
  <c r="AN9" i="15"/>
  <c r="BT18" i="15"/>
  <c r="BJ18" i="15"/>
  <c r="BR20" i="15"/>
  <c r="BN20" i="15"/>
  <c r="BV21" i="15"/>
  <c r="AP24" i="15"/>
  <c r="BE27" i="15"/>
  <c r="BH28" i="15"/>
  <c r="AS32" i="15"/>
  <c r="BQ33" i="15"/>
  <c r="BG14" i="15"/>
  <c r="AV10" i="15"/>
  <c r="BH13" i="15"/>
  <c r="AX14" i="15"/>
  <c r="BM18" i="15"/>
  <c r="AU22" i="15"/>
  <c r="BV25" i="15"/>
  <c r="BM28" i="15"/>
  <c r="AL30" i="15"/>
  <c r="AX32" i="15"/>
  <c r="BA12" i="15"/>
  <c r="AI11" i="15"/>
  <c r="BI11" i="15"/>
  <c r="BK13" i="15"/>
  <c r="BM19" i="15"/>
  <c r="AX23" i="15"/>
  <c r="AP25" i="15"/>
  <c r="BT25" i="15"/>
  <c r="AR30" i="15"/>
  <c r="BC11" i="15"/>
  <c r="AT10" i="15"/>
  <c r="AL11" i="15"/>
  <c r="BJ11" i="15"/>
  <c r="BI13" i="15"/>
  <c r="BL13" i="15"/>
  <c r="BO19" i="15"/>
  <c r="BP19" i="15"/>
  <c r="BG21" i="15"/>
  <c r="AY23" i="15"/>
  <c r="AS25" i="15"/>
  <c r="BU25" i="15"/>
  <c r="AW30" i="15"/>
  <c r="BT32" i="15"/>
  <c r="BC23" i="15"/>
  <c r="BN11" i="15"/>
  <c r="BR19" i="15"/>
  <c r="AG21" i="15"/>
  <c r="BI21" i="15"/>
  <c r="BF22" i="15"/>
  <c r="BG23" i="15"/>
  <c r="BL24" i="15"/>
  <c r="AX25" i="15"/>
  <c r="BA30" i="15"/>
  <c r="AW9" i="15"/>
  <c r="AY10" i="15"/>
  <c r="AO11" i="15"/>
  <c r="BO11" i="15"/>
  <c r="AN13" i="15"/>
  <c r="BT13" i="15"/>
  <c r="AK19" i="15"/>
  <c r="BS19" i="15"/>
  <c r="AK21" i="15"/>
  <c r="BJ21" i="15"/>
  <c r="BI23" i="15"/>
  <c r="AY25" i="15"/>
  <c r="BB30" i="15"/>
  <c r="BR11" i="15"/>
  <c r="BC16" i="15"/>
  <c r="BN23" i="15"/>
  <c r="AT7" i="15"/>
  <c r="AY9" i="15"/>
  <c r="BA10" i="15"/>
  <c r="AS11" i="15"/>
  <c r="BS11" i="15"/>
  <c r="AR13" i="15"/>
  <c r="BD16" i="15"/>
  <c r="BD18" i="15"/>
  <c r="AM19" i="15"/>
  <c r="BE20" i="15"/>
  <c r="AM21" i="15"/>
  <c r="BQ21" i="15"/>
  <c r="BP22" i="15"/>
  <c r="BO23" i="15"/>
  <c r="BV24" i="15"/>
  <c r="BC25" i="15"/>
  <c r="AR26" i="15"/>
  <c r="BB28" i="15"/>
  <c r="BD30" i="15"/>
  <c r="AH32" i="15"/>
  <c r="AT11" i="15"/>
  <c r="BT11" i="15"/>
  <c r="AS13" i="15"/>
  <c r="BG16" i="15"/>
  <c r="AN19" i="15"/>
  <c r="BS23" i="15"/>
  <c r="BD25" i="15"/>
  <c r="BE30" i="15"/>
  <c r="BQ10" i="15"/>
  <c r="AW11" i="15"/>
  <c r="BU11" i="15"/>
  <c r="AT13" i="15"/>
  <c r="AQ19" i="15"/>
  <c r="AQ21" i="15"/>
  <c r="BS21" i="15"/>
  <c r="BV22" i="15"/>
  <c r="BQ25" i="15"/>
  <c r="BE25" i="15"/>
  <c r="AZ26" i="15"/>
  <c r="BP30" i="15"/>
  <c r="BH30" i="15"/>
  <c r="AG8" i="15"/>
  <c r="AS21" i="15"/>
  <c r="BL23" i="15"/>
  <c r="AK24" i="15"/>
  <c r="AH25" i="15"/>
  <c r="BI25" i="15"/>
  <c r="BG26" i="15"/>
  <c r="AH30" i="15"/>
  <c r="BN30" i="15"/>
  <c r="AT32" i="15"/>
  <c r="BP9" i="15"/>
  <c r="BB11" i="15"/>
  <c r="BG12" i="15"/>
  <c r="AY13" i="15"/>
  <c r="AZ19" i="15"/>
  <c r="AT21" i="15"/>
  <c r="AH23" i="15"/>
  <c r="AI25" i="15"/>
  <c r="BM25" i="15"/>
  <c r="BH26" i="15"/>
  <c r="AK30" i="15"/>
  <c r="BQ30" i="15"/>
  <c r="AI23" i="15"/>
  <c r="AJ9" i="15"/>
  <c r="BT9" i="15"/>
  <c r="BQ11" i="15"/>
  <c r="BD11" i="15"/>
  <c r="BB12" i="15"/>
  <c r="BD13" i="15"/>
  <c r="AQ17" i="15"/>
  <c r="AN18" i="15"/>
  <c r="BP18" i="15"/>
  <c r="BB19" i="15"/>
  <c r="AO20" i="15"/>
  <c r="BS20" i="15"/>
  <c r="BA21" i="15"/>
  <c r="AN22" i="15"/>
  <c r="AM23" i="15"/>
  <c r="AT24" i="15"/>
  <c r="AM25" i="15"/>
  <c r="BO25" i="15"/>
  <c r="AM30" i="15"/>
  <c r="BS30" i="15"/>
  <c r="BG32" i="15"/>
  <c r="AG11" i="15"/>
  <c r="BE11" i="15"/>
  <c r="BE12" i="15"/>
  <c r="BE13" i="15"/>
  <c r="BC19" i="15"/>
  <c r="AQ23" i="15"/>
  <c r="BG10" i="15"/>
  <c r="AH11" i="15"/>
  <c r="AU17" i="15"/>
  <c r="AS18" i="15"/>
  <c r="BK19" i="15"/>
  <c r="AQ20" i="15"/>
  <c r="AO25" i="15"/>
  <c r="AG28" i="15"/>
  <c r="AO30" i="15"/>
  <c r="BJ32" i="15"/>
  <c r="AY9" i="16"/>
  <c r="AP8" i="15"/>
  <c r="AW7" i="15"/>
  <c r="BI8" i="15"/>
  <c r="BJ8" i="15"/>
  <c r="BK8" i="15"/>
  <c r="BL8" i="15"/>
  <c r="BM8" i="15"/>
  <c r="BP8" i="15"/>
  <c r="AL8" i="15"/>
  <c r="BQ8" i="15"/>
  <c r="AN8" i="15"/>
  <c r="BT8" i="15"/>
  <c r="BV8" i="15"/>
  <c r="AQ8" i="15"/>
  <c r="BU8" i="15"/>
  <c r="AO8" i="15"/>
  <c r="AR8" i="15"/>
  <c r="AS8" i="15"/>
  <c r="AT8" i="15"/>
  <c r="AQ7" i="15"/>
  <c r="AU8" i="15"/>
  <c r="AV8" i="15"/>
  <c r="AS9" i="16"/>
  <c r="AX9" i="16"/>
  <c r="AR9" i="16"/>
  <c r="AT9" i="16"/>
  <c r="AU9" i="16"/>
  <c r="AV9" i="16"/>
  <c r="AW9" i="16"/>
  <c r="AQ31" i="15"/>
  <c r="AV7" i="15"/>
  <c r="AI15" i="15"/>
  <c r="BK15" i="15"/>
  <c r="BV16" i="15"/>
  <c r="BI16" i="15"/>
  <c r="AU31" i="15"/>
  <c r="BM15" i="15"/>
  <c r="BO7" i="15"/>
  <c r="AI7" i="15"/>
  <c r="BT12" i="15"/>
  <c r="BD12" i="15"/>
  <c r="AN12" i="15"/>
  <c r="BS12" i="15"/>
  <c r="BC12" i="15"/>
  <c r="AM12" i="15"/>
  <c r="BO12" i="15"/>
  <c r="AY12" i="15"/>
  <c r="AI12" i="15"/>
  <c r="BN12" i="15"/>
  <c r="AX12" i="15"/>
  <c r="AH12" i="15"/>
  <c r="BM12" i="15"/>
  <c r="AW12" i="15"/>
  <c r="AG12" i="15"/>
  <c r="BK12" i="15"/>
  <c r="AU12" i="15"/>
  <c r="BJ12" i="15"/>
  <c r="AT12" i="15"/>
  <c r="BH12" i="15"/>
  <c r="AJ15" i="15"/>
  <c r="BN15" i="15"/>
  <c r="AH16" i="15"/>
  <c r="BJ16" i="15"/>
  <c r="BF31" i="15"/>
  <c r="BQ7" i="15"/>
  <c r="BG31" i="15"/>
  <c r="AH15" i="15"/>
  <c r="AY7" i="15"/>
  <c r="AZ7" i="15"/>
  <c r="AJ12" i="15"/>
  <c r="AK7" i="15"/>
  <c r="BA7" i="15"/>
  <c r="BT7" i="15"/>
  <c r="BB10" i="15"/>
  <c r="AK12" i="15"/>
  <c r="BL12" i="15"/>
  <c r="AL15" i="15"/>
  <c r="BP15" i="15"/>
  <c r="AM16" i="15"/>
  <c r="BN16" i="15"/>
  <c r="AW17" i="15"/>
  <c r="BK31" i="15"/>
  <c r="BE15" i="15"/>
  <c r="AJ7" i="15"/>
  <c r="AL16" i="15"/>
  <c r="BJ14" i="15"/>
  <c r="AT14" i="15"/>
  <c r="BI14" i="15"/>
  <c r="AS14" i="15"/>
  <c r="BU14" i="15"/>
  <c r="BE14" i="15"/>
  <c r="AO14" i="15"/>
  <c r="BT14" i="15"/>
  <c r="BD14" i="15"/>
  <c r="AN14" i="15"/>
  <c r="BS14" i="15"/>
  <c r="BC14" i="15"/>
  <c r="AM14" i="15"/>
  <c r="BQ14" i="15"/>
  <c r="BA14" i="15"/>
  <c r="AK14" i="15"/>
  <c r="BP14" i="15"/>
  <c r="AZ14" i="15"/>
  <c r="AJ14" i="15"/>
  <c r="BH14" i="15"/>
  <c r="AO15" i="15"/>
  <c r="BQ15" i="15"/>
  <c r="AN16" i="15"/>
  <c r="BR16" i="15"/>
  <c r="BV31" i="15"/>
  <c r="BS31" i="15"/>
  <c r="BC7" i="15"/>
  <c r="BR15" i="15"/>
  <c r="AQ16" i="15"/>
  <c r="BS16" i="15"/>
  <c r="BH16" i="15"/>
  <c r="AO12" i="15"/>
  <c r="AW8" i="15"/>
  <c r="AZ9" i="15"/>
  <c r="AI10" i="15"/>
  <c r="AP12" i="15"/>
  <c r="BR12" i="15"/>
  <c r="AH14" i="15"/>
  <c r="BL14" i="15"/>
  <c r="AT15" i="15"/>
  <c r="BU15" i="15"/>
  <c r="AR16" i="15"/>
  <c r="BT16" i="15"/>
  <c r="BH27" i="15"/>
  <c r="AR27" i="15"/>
  <c r="BN29" i="15"/>
  <c r="AX29" i="15"/>
  <c r="AH29" i="15"/>
  <c r="BK29" i="15"/>
  <c r="AU29" i="15"/>
  <c r="BJ29" i="15"/>
  <c r="AT29" i="15"/>
  <c r="BR29" i="15"/>
  <c r="BB29" i="15"/>
  <c r="AL29" i="15"/>
  <c r="BO29" i="15"/>
  <c r="AY29" i="15"/>
  <c r="AI29" i="15"/>
  <c r="BJ33" i="15"/>
  <c r="AT33" i="15"/>
  <c r="BI33" i="15"/>
  <c r="AS33" i="15"/>
  <c r="BH33" i="15"/>
  <c r="AR33" i="15"/>
  <c r="BG33" i="15"/>
  <c r="AQ33" i="15"/>
  <c r="BV33" i="15"/>
  <c r="BF33" i="15"/>
  <c r="AP33" i="15"/>
  <c r="BU33" i="15"/>
  <c r="BE33" i="15"/>
  <c r="AO33" i="15"/>
  <c r="BT33" i="15"/>
  <c r="BD33" i="15"/>
  <c r="AN33" i="15"/>
  <c r="BS33" i="15"/>
  <c r="BC33" i="15"/>
  <c r="AM33" i="15"/>
  <c r="BR33" i="15"/>
  <c r="BB33" i="15"/>
  <c r="AL33" i="15"/>
  <c r="BP33" i="15"/>
  <c r="AZ33" i="15"/>
  <c r="AJ33" i="15"/>
  <c r="BO33" i="15"/>
  <c r="AY33" i="15"/>
  <c r="AI33" i="15"/>
  <c r="BN33" i="15"/>
  <c r="AX33" i="15"/>
  <c r="AH33" i="15"/>
  <c r="BK33" i="15"/>
  <c r="AU33" i="15"/>
  <c r="BN7" i="15"/>
  <c r="AX7" i="15"/>
  <c r="AL12" i="15"/>
  <c r="AM7" i="15"/>
  <c r="BN10" i="15"/>
  <c r="AX10" i="15"/>
  <c r="AH10" i="15"/>
  <c r="BM10" i="15"/>
  <c r="AW10" i="15"/>
  <c r="AG10" i="15"/>
  <c r="BI10" i="15"/>
  <c r="AS10" i="15"/>
  <c r="BH10" i="15"/>
  <c r="AR10" i="15"/>
  <c r="BU10" i="15"/>
  <c r="BE10" i="15"/>
  <c r="AO10" i="15"/>
  <c r="BT10" i="15"/>
  <c r="BD10" i="15"/>
  <c r="AN10" i="15"/>
  <c r="AG14" i="15"/>
  <c r="AN7" i="15"/>
  <c r="AO7" i="15"/>
  <c r="BE7" i="15"/>
  <c r="AZ8" i="15"/>
  <c r="AJ10" i="15"/>
  <c r="BJ10" i="15"/>
  <c r="AQ12" i="15"/>
  <c r="BU12" i="15"/>
  <c r="AI14" i="15"/>
  <c r="BM14" i="15"/>
  <c r="AU15" i="15"/>
  <c r="AS16" i="15"/>
  <c r="BG17" i="15"/>
  <c r="AG7" i="15"/>
  <c r="BF10" i="15"/>
  <c r="BQ12" i="15"/>
  <c r="AP7" i="15"/>
  <c r="BK9" i="15"/>
  <c r="AU9" i="15"/>
  <c r="BJ9" i="15"/>
  <c r="AT9" i="15"/>
  <c r="BV9" i="15"/>
  <c r="BF9" i="15"/>
  <c r="AP9" i="15"/>
  <c r="BU9" i="15"/>
  <c r="BE9" i="15"/>
  <c r="AO9" i="15"/>
  <c r="BR9" i="15"/>
  <c r="BB9" i="15"/>
  <c r="AL9" i="15"/>
  <c r="BQ9" i="15"/>
  <c r="BA9" i="15"/>
  <c r="AK9" i="15"/>
  <c r="BD9" i="15"/>
  <c r="BK10" i="15"/>
  <c r="BV12" i="15"/>
  <c r="BN14" i="15"/>
  <c r="BU26" i="15"/>
  <c r="BE26" i="15"/>
  <c r="AO26" i="15"/>
  <c r="BT26" i="15"/>
  <c r="BD26" i="15"/>
  <c r="AN26" i="15"/>
  <c r="BS26" i="15"/>
  <c r="BC26" i="15"/>
  <c r="AM26" i="15"/>
  <c r="BQ26" i="15"/>
  <c r="BA26" i="15"/>
  <c r="AK26" i="15"/>
  <c r="BO26" i="15"/>
  <c r="AY26" i="15"/>
  <c r="AI26" i="15"/>
  <c r="BN26" i="15"/>
  <c r="AX26" i="15"/>
  <c r="AH26" i="15"/>
  <c r="BM26" i="15"/>
  <c r="AW26" i="15"/>
  <c r="AG26" i="15"/>
  <c r="BK26" i="15"/>
  <c r="AU26" i="15"/>
  <c r="BJ26" i="15"/>
  <c r="AT26" i="15"/>
  <c r="BI26" i="15"/>
  <c r="AS26" i="15"/>
  <c r="BV26" i="15"/>
  <c r="BF26" i="15"/>
  <c r="AP26" i="15"/>
  <c r="BR7" i="15"/>
  <c r="AK15" i="15"/>
  <c r="BP12" i="15"/>
  <c r="BV7" i="15"/>
  <c r="BD7" i="15"/>
  <c r="BF7" i="15"/>
  <c r="AK10" i="15"/>
  <c r="AG9" i="15"/>
  <c r="AL10" i="15"/>
  <c r="BL10" i="15"/>
  <c r="AY15" i="15"/>
  <c r="BI17" i="15"/>
  <c r="AS17" i="15"/>
  <c r="BH17" i="15"/>
  <c r="AR17" i="15"/>
  <c r="BV17" i="15"/>
  <c r="BF17" i="15"/>
  <c r="BT17" i="15"/>
  <c r="BD17" i="15"/>
  <c r="AN17" i="15"/>
  <c r="BS17" i="15"/>
  <c r="BC17" i="15"/>
  <c r="AM17" i="15"/>
  <c r="BR17" i="15"/>
  <c r="BB17" i="15"/>
  <c r="AL17" i="15"/>
  <c r="BP17" i="15"/>
  <c r="AZ17" i="15"/>
  <c r="AJ17" i="15"/>
  <c r="BO17" i="15"/>
  <c r="AY17" i="15"/>
  <c r="AI17" i="15"/>
  <c r="BK17" i="15"/>
  <c r="AJ26" i="15"/>
  <c r="AV33" i="15"/>
  <c r="BP7" i="15"/>
  <c r="BL7" i="15"/>
  <c r="BK7" i="15"/>
  <c r="BS7" i="15"/>
  <c r="BO15" i="15"/>
  <c r="AL7" i="15"/>
  <c r="BU7" i="15"/>
  <c r="AS15" i="15"/>
  <c r="BH8" i="15"/>
  <c r="BG8" i="15"/>
  <c r="BS8" i="15"/>
  <c r="BC8" i="15"/>
  <c r="AM8" i="15"/>
  <c r="BR8" i="15"/>
  <c r="BB8" i="15"/>
  <c r="BO8" i="15"/>
  <c r="AY8" i="15"/>
  <c r="AI8" i="15"/>
  <c r="BN8" i="15"/>
  <c r="AX8" i="15"/>
  <c r="AH8" i="15"/>
  <c r="AX15" i="15"/>
  <c r="BG7" i="15"/>
  <c r="BG9" i="15"/>
  <c r="AS12" i="15"/>
  <c r="BO14" i="15"/>
  <c r="AU16" i="15"/>
  <c r="AR7" i="15"/>
  <c r="BH7" i="15"/>
  <c r="AJ8" i="15"/>
  <c r="BE8" i="15"/>
  <c r="AH9" i="15"/>
  <c r="BH9" i="15"/>
  <c r="AM10" i="15"/>
  <c r="BO10" i="15"/>
  <c r="AV12" i="15"/>
  <c r="AQ14" i="15"/>
  <c r="BR14" i="15"/>
  <c r="AZ15" i="15"/>
  <c r="AX16" i="15"/>
  <c r="AG17" i="15"/>
  <c r="BL17" i="15"/>
  <c r="BD19" i="15"/>
  <c r="AL26" i="15"/>
  <c r="AO27" i="15"/>
  <c r="AO29" i="15"/>
  <c r="AW33" i="15"/>
  <c r="BT31" i="15"/>
  <c r="BD31" i="15"/>
  <c r="AN31" i="15"/>
  <c r="BQ31" i="15"/>
  <c r="BA31" i="15"/>
  <c r="AK31" i="15"/>
  <c r="BP31" i="15"/>
  <c r="AZ31" i="15"/>
  <c r="AJ31" i="15"/>
  <c r="BH31" i="15"/>
  <c r="AR31" i="15"/>
  <c r="BU31" i="15"/>
  <c r="BE31" i="15"/>
  <c r="AO31" i="15"/>
  <c r="BI15" i="15"/>
  <c r="BJ15" i="15"/>
  <c r="AH7" i="15"/>
  <c r="BI12" i="15"/>
  <c r="BK16" i="15"/>
  <c r="BB7" i="15"/>
  <c r="BK14" i="15"/>
  <c r="BA8" i="15"/>
  <c r="AR12" i="15"/>
  <c r="AL14" i="15"/>
  <c r="AT16" i="15"/>
  <c r="BD8" i="15"/>
  <c r="AP14" i="15"/>
  <c r="AS7" i="15"/>
  <c r="BI7" i="15"/>
  <c r="AK8" i="15"/>
  <c r="BF8" i="15"/>
  <c r="AI9" i="15"/>
  <c r="BI9" i="15"/>
  <c r="AP10" i="15"/>
  <c r="BP10" i="15"/>
  <c r="AZ12" i="15"/>
  <c r="BG13" i="15"/>
  <c r="AQ13" i="15"/>
  <c r="BV13" i="15"/>
  <c r="BF13" i="15"/>
  <c r="AP13" i="15"/>
  <c r="BR13" i="15"/>
  <c r="BB13" i="15"/>
  <c r="AL13" i="15"/>
  <c r="BQ13" i="15"/>
  <c r="BA13" i="15"/>
  <c r="AK13" i="15"/>
  <c r="BP13" i="15"/>
  <c r="AZ13" i="15"/>
  <c r="AJ13" i="15"/>
  <c r="BN13" i="15"/>
  <c r="AX13" i="15"/>
  <c r="AH13" i="15"/>
  <c r="BM13" i="15"/>
  <c r="AW13" i="15"/>
  <c r="AG13" i="15"/>
  <c r="BJ13" i="15"/>
  <c r="AR14" i="15"/>
  <c r="BV14" i="15"/>
  <c r="BA15" i="15"/>
  <c r="AH17" i="15"/>
  <c r="BM17" i="15"/>
  <c r="BI22" i="15"/>
  <c r="AS22" i="15"/>
  <c r="BH22" i="15"/>
  <c r="AR22" i="15"/>
  <c r="BG22" i="15"/>
  <c r="AQ22" i="15"/>
  <c r="BU22" i="15"/>
  <c r="BE22" i="15"/>
  <c r="AO22" i="15"/>
  <c r="BS22" i="15"/>
  <c r="BC22" i="15"/>
  <c r="AM22" i="15"/>
  <c r="BR22" i="15"/>
  <c r="BB22" i="15"/>
  <c r="AL22" i="15"/>
  <c r="BQ22" i="15"/>
  <c r="BA22" i="15"/>
  <c r="AK22" i="15"/>
  <c r="BO22" i="15"/>
  <c r="AY22" i="15"/>
  <c r="AI22" i="15"/>
  <c r="BN22" i="15"/>
  <c r="AX22" i="15"/>
  <c r="AH22" i="15"/>
  <c r="BM22" i="15"/>
  <c r="AW22" i="15"/>
  <c r="AG22" i="15"/>
  <c r="BJ22" i="15"/>
  <c r="AT22" i="15"/>
  <c r="BO24" i="15"/>
  <c r="AY24" i="15"/>
  <c r="AI24" i="15"/>
  <c r="BN24" i="15"/>
  <c r="AX24" i="15"/>
  <c r="AH24" i="15"/>
  <c r="BM24" i="15"/>
  <c r="AW24" i="15"/>
  <c r="AG24" i="15"/>
  <c r="BK24" i="15"/>
  <c r="AU24" i="15"/>
  <c r="BI24" i="15"/>
  <c r="AS24" i="15"/>
  <c r="BH24" i="15"/>
  <c r="AR24" i="15"/>
  <c r="BG24" i="15"/>
  <c r="AQ24" i="15"/>
  <c r="BU24" i="15"/>
  <c r="BE24" i="15"/>
  <c r="AO24" i="15"/>
  <c r="BT24" i="15"/>
  <c r="BD24" i="15"/>
  <c r="AN24" i="15"/>
  <c r="BS24" i="15"/>
  <c r="BC24" i="15"/>
  <c r="AM24" i="15"/>
  <c r="BP24" i="15"/>
  <c r="AZ24" i="15"/>
  <c r="AJ24" i="15"/>
  <c r="AQ26" i="15"/>
  <c r="AT27" i="15"/>
  <c r="AZ29" i="15"/>
  <c r="BA33" i="15"/>
  <c r="AG23" i="15"/>
  <c r="AW23" i="15"/>
  <c r="BM23" i="15"/>
  <c r="AS27" i="15"/>
  <c r="BI27" i="15"/>
  <c r="AV28" i="15"/>
  <c r="BL28" i="15"/>
  <c r="AR32" i="15"/>
  <c r="BH32" i="15"/>
  <c r="AJ23" i="15"/>
  <c r="AZ23" i="15"/>
  <c r="BP23" i="15"/>
  <c r="AV27" i="15"/>
  <c r="BL27" i="15"/>
  <c r="AI28" i="15"/>
  <c r="AY28" i="15"/>
  <c r="BO28" i="15"/>
  <c r="AU32" i="15"/>
  <c r="BK32" i="15"/>
  <c r="AQ11" i="15"/>
  <c r="BG11" i="15"/>
  <c r="AM15" i="15"/>
  <c r="BC15" i="15"/>
  <c r="BS15" i="15"/>
  <c r="AV16" i="15"/>
  <c r="BL16" i="15"/>
  <c r="AL18" i="15"/>
  <c r="BB18" i="15"/>
  <c r="BR18" i="15"/>
  <c r="AO19" i="15"/>
  <c r="BE19" i="15"/>
  <c r="BU19" i="15"/>
  <c r="AR20" i="15"/>
  <c r="BH20" i="15"/>
  <c r="AU21" i="15"/>
  <c r="BK21" i="15"/>
  <c r="AK23" i="15"/>
  <c r="BA23" i="15"/>
  <c r="BQ23" i="15"/>
  <c r="AQ25" i="15"/>
  <c r="BG25" i="15"/>
  <c r="AG27" i="15"/>
  <c r="AW27" i="15"/>
  <c r="BM27" i="15"/>
  <c r="AJ28" i="15"/>
  <c r="AZ28" i="15"/>
  <c r="BP28" i="15"/>
  <c r="AM29" i="15"/>
  <c r="BC29" i="15"/>
  <c r="BS29" i="15"/>
  <c r="AP30" i="15"/>
  <c r="BF30" i="15"/>
  <c r="BV30" i="15"/>
  <c r="AS31" i="15"/>
  <c r="BI31" i="15"/>
  <c r="AV32" i="15"/>
  <c r="BL32" i="15"/>
  <c r="AR11" i="15"/>
  <c r="BH11" i="15"/>
  <c r="AN15" i="15"/>
  <c r="BD15" i="15"/>
  <c r="BT15" i="15"/>
  <c r="AG16" i="15"/>
  <c r="AW16" i="15"/>
  <c r="BM16" i="15"/>
  <c r="AM18" i="15"/>
  <c r="BC18" i="15"/>
  <c r="BS18" i="15"/>
  <c r="AP19" i="15"/>
  <c r="BF19" i="15"/>
  <c r="BV19" i="15"/>
  <c r="AS20" i="15"/>
  <c r="BI20" i="15"/>
  <c r="AV21" i="15"/>
  <c r="BL21" i="15"/>
  <c r="AL23" i="15"/>
  <c r="BB23" i="15"/>
  <c r="BR23" i="15"/>
  <c r="AR25" i="15"/>
  <c r="BH25" i="15"/>
  <c r="AH27" i="15"/>
  <c r="AX27" i="15"/>
  <c r="BN27" i="15"/>
  <c r="AK28" i="15"/>
  <c r="BA28" i="15"/>
  <c r="BQ28" i="15"/>
  <c r="AN29" i="15"/>
  <c r="BD29" i="15"/>
  <c r="BT29" i="15"/>
  <c r="AQ30" i="15"/>
  <c r="BG30" i="15"/>
  <c r="AT31" i="15"/>
  <c r="BJ31" i="15"/>
  <c r="AG32" i="15"/>
  <c r="AW32" i="15"/>
  <c r="BM32" i="15"/>
  <c r="BF15" i="15"/>
  <c r="BV15" i="15"/>
  <c r="AI16" i="15"/>
  <c r="AY16" i="15"/>
  <c r="BO16" i="15"/>
  <c r="AO18" i="15"/>
  <c r="BE18" i="15"/>
  <c r="BU18" i="15"/>
  <c r="AR19" i="15"/>
  <c r="BH19" i="15"/>
  <c r="AU20" i="15"/>
  <c r="BK20" i="15"/>
  <c r="AH21" i="15"/>
  <c r="AX21" i="15"/>
  <c r="BN21" i="15"/>
  <c r="AN23" i="15"/>
  <c r="BD23" i="15"/>
  <c r="BT23" i="15"/>
  <c r="AT25" i="15"/>
  <c r="BJ25" i="15"/>
  <c r="AJ27" i="15"/>
  <c r="AZ27" i="15"/>
  <c r="BP27" i="15"/>
  <c r="AM28" i="15"/>
  <c r="BC28" i="15"/>
  <c r="BS28" i="15"/>
  <c r="AP29" i="15"/>
  <c r="BF29" i="15"/>
  <c r="BV29" i="15"/>
  <c r="AS30" i="15"/>
  <c r="BI30" i="15"/>
  <c r="AV31" i="15"/>
  <c r="BL31" i="15"/>
  <c r="AI32" i="15"/>
  <c r="AY32" i="15"/>
  <c r="BO32" i="15"/>
  <c r="AU11" i="15"/>
  <c r="BK11" i="15"/>
  <c r="AQ15" i="15"/>
  <c r="BG15" i="15"/>
  <c r="AJ16" i="15"/>
  <c r="AZ16" i="15"/>
  <c r="BP16" i="15"/>
  <c r="AP18" i="15"/>
  <c r="BF18" i="15"/>
  <c r="BV18" i="15"/>
  <c r="AS19" i="15"/>
  <c r="BI19" i="15"/>
  <c r="AV20" i="15"/>
  <c r="BL20" i="15"/>
  <c r="AI21" i="15"/>
  <c r="AY21" i="15"/>
  <c r="BO21" i="15"/>
  <c r="AO23" i="15"/>
  <c r="BE23" i="15"/>
  <c r="BU23" i="15"/>
  <c r="AU25" i="15"/>
  <c r="BK25" i="15"/>
  <c r="AK27" i="15"/>
  <c r="BA27" i="15"/>
  <c r="BQ27" i="15"/>
  <c r="AN28" i="15"/>
  <c r="BD28" i="15"/>
  <c r="BT28" i="15"/>
  <c r="AQ29" i="15"/>
  <c r="BG29" i="15"/>
  <c r="AT30" i="15"/>
  <c r="BJ30" i="15"/>
  <c r="AG31" i="15"/>
  <c r="AW31" i="15"/>
  <c r="BM31" i="15"/>
  <c r="AJ32" i="15"/>
  <c r="AZ32" i="15"/>
  <c r="BP32" i="15"/>
  <c r="AV11" i="15"/>
  <c r="BL11" i="15"/>
  <c r="AR15" i="15"/>
  <c r="BH15" i="15"/>
  <c r="AK16" i="15"/>
  <c r="BA16" i="15"/>
  <c r="BQ16" i="15"/>
  <c r="AQ18" i="15"/>
  <c r="BG18" i="15"/>
  <c r="AT19" i="15"/>
  <c r="BJ19" i="15"/>
  <c r="AG20" i="15"/>
  <c r="AW20" i="15"/>
  <c r="BM20" i="15"/>
  <c r="AJ21" i="15"/>
  <c r="AZ21" i="15"/>
  <c r="BP21" i="15"/>
  <c r="AP23" i="15"/>
  <c r="BF23" i="15"/>
  <c r="BV23" i="15"/>
  <c r="AV25" i="15"/>
  <c r="BL25" i="15"/>
  <c r="AL27" i="15"/>
  <c r="BB27" i="15"/>
  <c r="BR27" i="15"/>
  <c r="AO28" i="15"/>
  <c r="BE28" i="15"/>
  <c r="BU28" i="15"/>
  <c r="AR29" i="15"/>
  <c r="BH29" i="15"/>
  <c r="AU30" i="15"/>
  <c r="BK30" i="15"/>
  <c r="AH31" i="15"/>
  <c r="AX31" i="15"/>
  <c r="BN31" i="15"/>
  <c r="AK32" i="15"/>
  <c r="BA32" i="15"/>
  <c r="BQ32" i="15"/>
  <c r="BV28" i="15"/>
  <c r="AS29" i="15"/>
  <c r="BI29" i="15"/>
  <c r="AV30" i="15"/>
  <c r="BL30" i="15"/>
  <c r="AI31" i="15"/>
  <c r="AY31" i="15"/>
  <c r="BO31" i="15"/>
  <c r="AL32" i="15"/>
  <c r="BB32" i="15"/>
  <c r="BR32" i="15"/>
  <c r="AV19" i="15"/>
  <c r="BL19" i="15"/>
  <c r="AR23" i="15"/>
  <c r="BH23" i="15"/>
  <c r="AN27" i="15"/>
  <c r="BD27" i="15"/>
  <c r="BT27" i="15"/>
  <c r="AQ28" i="15"/>
  <c r="BG28" i="15"/>
  <c r="AM32" i="15"/>
  <c r="BC32" i="15"/>
  <c r="AJ11" i="15"/>
  <c r="AZ11" i="15"/>
  <c r="BP11" i="15"/>
  <c r="AV15" i="15"/>
  <c r="BL15" i="15"/>
  <c r="AO16" i="15"/>
  <c r="BE16" i="15"/>
  <c r="BU16" i="15"/>
  <c r="AU18" i="15"/>
  <c r="BK18" i="15"/>
  <c r="AH19" i="15"/>
  <c r="AX19" i="15"/>
  <c r="BN19" i="15"/>
  <c r="AK20" i="15"/>
  <c r="BA20" i="15"/>
  <c r="BQ20" i="15"/>
  <c r="AN21" i="15"/>
  <c r="BD21" i="15"/>
  <c r="BT21" i="15"/>
  <c r="AT23" i="15"/>
  <c r="BJ23" i="15"/>
  <c r="AJ25" i="15"/>
  <c r="AZ25" i="15"/>
  <c r="BP25" i="15"/>
  <c r="AP27" i="15"/>
  <c r="BF27" i="15"/>
  <c r="BV27" i="15"/>
  <c r="AS28" i="15"/>
  <c r="BI28" i="15"/>
  <c r="AV29" i="15"/>
  <c r="BL29" i="15"/>
  <c r="AI30" i="15"/>
  <c r="AY30" i="15"/>
  <c r="BO30" i="15"/>
  <c r="AL31" i="15"/>
  <c r="BB31" i="15"/>
  <c r="BR31" i="15"/>
  <c r="AO32" i="15"/>
  <c r="BE32" i="15"/>
  <c r="BU32" i="15"/>
  <c r="AK11" i="15"/>
  <c r="BA11" i="15"/>
  <c r="AG15" i="15"/>
  <c r="AW15" i="15"/>
  <c r="AP16" i="15"/>
  <c r="BF16" i="15"/>
  <c r="AV18" i="15"/>
  <c r="AI19" i="15"/>
  <c r="AY19" i="15"/>
  <c r="AL20" i="15"/>
  <c r="BB20" i="15"/>
  <c r="AO21" i="15"/>
  <c r="BE21" i="15"/>
  <c r="AU23" i="15"/>
  <c r="BK23" i="15"/>
  <c r="AK25" i="15"/>
  <c r="BA25" i="15"/>
  <c r="AQ27" i="15"/>
  <c r="AT28" i="15"/>
  <c r="AG29" i="15"/>
  <c r="AW29" i="15"/>
  <c r="AJ30" i="15"/>
  <c r="AZ30" i="15"/>
  <c r="AM31" i="15"/>
  <c r="BC31" i="15"/>
  <c r="AP32" i="15"/>
  <c r="BF32" i="15"/>
  <c r="AV23" i="15"/>
  <c r="AU28" i="15"/>
  <c r="H39" i="7"/>
  <c r="G38" i="13" s="1"/>
  <c r="E39" i="7"/>
  <c r="E42" i="7" s="1"/>
  <c r="E53" i="7"/>
  <c r="G40" i="13" s="1"/>
  <c r="G34" i="13"/>
  <c r="G33" i="13"/>
  <c r="B34" i="7"/>
  <c r="I15" i="18" l="1"/>
  <c r="O8" i="1" s="1"/>
  <c r="O6" i="1" s="1"/>
  <c r="O9" i="1" s="1"/>
  <c r="H174" i="1"/>
  <c r="H175" i="1" s="1"/>
  <c r="F34" i="7" s="1"/>
  <c r="G35" i="13" s="1"/>
  <c r="J16" i="18"/>
  <c r="P10" i="1" s="1"/>
  <c r="J15" i="18"/>
  <c r="P8" i="1" s="1"/>
  <c r="P6" i="1" s="1"/>
  <c r="P9" i="1" s="1"/>
  <c r="AD6" i="16"/>
  <c r="AD9" i="16" s="1"/>
  <c r="AQ6" i="16"/>
  <c r="AQ9" i="16" s="1"/>
  <c r="AC6" i="16"/>
  <c r="AC9" i="16" s="1"/>
  <c r="N6" i="16"/>
  <c r="N9" i="16" s="1"/>
  <c r="AE6" i="16"/>
  <c r="AE9" i="16" s="1"/>
  <c r="L6" i="16"/>
  <c r="L9" i="16" s="1"/>
  <c r="M6" i="16"/>
  <c r="M9" i="16" s="1"/>
  <c r="P6" i="16"/>
  <c r="P9" i="16" s="1"/>
  <c r="AB6" i="16"/>
  <c r="AB9" i="16" s="1"/>
  <c r="AF6" i="16"/>
  <c r="AF9" i="16" s="1"/>
  <c r="AJ6" i="16"/>
  <c r="AJ9" i="16" s="1"/>
  <c r="O6" i="16"/>
  <c r="O9" i="16" s="1"/>
  <c r="G6" i="16"/>
  <c r="G9" i="16" s="1"/>
  <c r="F6" i="16"/>
  <c r="F9" i="16" s="1"/>
  <c r="AK6" i="16"/>
  <c r="AK9" i="16" s="1"/>
  <c r="V6" i="16"/>
  <c r="V9" i="16" s="1"/>
  <c r="AP6" i="16"/>
  <c r="AP9" i="16" s="1"/>
  <c r="Q6" i="16"/>
  <c r="Q9" i="16" s="1"/>
  <c r="Z6" i="16"/>
  <c r="Z9" i="16" s="1"/>
  <c r="U6" i="16"/>
  <c r="U9" i="16" s="1"/>
  <c r="AG6" i="16"/>
  <c r="AG9" i="16" s="1"/>
  <c r="J6" i="16"/>
  <c r="J9" i="16" s="1"/>
  <c r="R6" i="16"/>
  <c r="R9" i="16" s="1"/>
  <c r="Y6" i="16"/>
  <c r="Y9" i="16" s="1"/>
  <c r="AL6" i="16"/>
  <c r="AL9" i="16" s="1"/>
  <c r="AN6" i="16"/>
  <c r="AN9" i="16" s="1"/>
  <c r="AA6" i="16"/>
  <c r="AA9" i="16" s="1"/>
  <c r="K6" i="16"/>
  <c r="K9" i="16" s="1"/>
  <c r="D6" i="16"/>
  <c r="E6" i="16"/>
  <c r="E9" i="16" s="1"/>
  <c r="AI6" i="16"/>
  <c r="AI9" i="16" s="1"/>
  <c r="I6" i="16"/>
  <c r="I9" i="16" s="1"/>
  <c r="X6" i="16"/>
  <c r="X9" i="16" s="1"/>
  <c r="T6" i="16"/>
  <c r="T9" i="16" s="1"/>
  <c r="S6" i="16"/>
  <c r="S9" i="16" s="1"/>
  <c r="B6" i="16"/>
  <c r="B9" i="16" s="1"/>
  <c r="AO6" i="16"/>
  <c r="AO9" i="16" s="1"/>
  <c r="H6" i="16"/>
  <c r="H9" i="16" s="1"/>
  <c r="AH6" i="16"/>
  <c r="AH9" i="16" s="1"/>
  <c r="AM6" i="16"/>
  <c r="AM9" i="16" s="1"/>
  <c r="C6" i="16"/>
  <c r="C9" i="16" s="1"/>
  <c r="W6" i="16"/>
  <c r="W9" i="16" s="1"/>
  <c r="M39" i="7"/>
  <c r="D9" i="16" l="1"/>
  <c r="B18" i="16" s="1"/>
  <c r="H26" i="13" s="1" a="1"/>
  <c r="H26" i="13" s="1"/>
  <c r="B16" i="16"/>
  <c r="C48" i="13" s="1" a="1"/>
  <c r="C48" i="13" s="1"/>
  <c r="E18" i="7"/>
  <c r="M9" i="7" s="1"/>
  <c r="C14" i="2"/>
  <c r="E14" i="2" s="1"/>
  <c r="C15" i="2"/>
  <c r="E15" i="2" s="1"/>
  <c r="C16" i="2"/>
  <c r="E16" i="2" s="1"/>
  <c r="C17" i="2"/>
  <c r="E17" i="2" s="1"/>
  <c r="C18" i="2"/>
  <c r="E18" i="2" s="1"/>
  <c r="C19" i="2"/>
  <c r="E19" i="2" s="1"/>
  <c r="C20" i="2"/>
  <c r="E20" i="2" s="1"/>
  <c r="C11" i="2"/>
  <c r="E11" i="2" s="1"/>
  <c r="C50" i="13" l="1" a="1"/>
  <c r="C50" i="13" s="1"/>
  <c r="J9" i="7"/>
  <c r="B20" i="16"/>
  <c r="B21" i="16" s="1"/>
  <c r="F13" i="1" l="1"/>
  <c r="F16" i="1"/>
  <c r="F173" i="1"/>
  <c r="F175" i="1"/>
  <c r="F176" i="1"/>
  <c r="C19" i="1"/>
  <c r="C18" i="1"/>
  <c r="G65" i="2"/>
  <c r="G66" i="2"/>
  <c r="H66" i="2" s="1"/>
  <c r="G67" i="2"/>
  <c r="H67" i="2" s="1"/>
  <c r="G68" i="2"/>
  <c r="H68" i="2" s="1"/>
  <c r="G69" i="2"/>
  <c r="G70" i="2"/>
  <c r="G71" i="2"/>
  <c r="H71" i="2" s="1"/>
  <c r="G72" i="2"/>
  <c r="G73" i="2"/>
  <c r="H73" i="2" s="1"/>
  <c r="D80" i="2"/>
  <c r="E80" i="2" s="1"/>
  <c r="D81" i="2"/>
  <c r="E81" i="2" s="1"/>
  <c r="D82" i="2"/>
  <c r="E82" i="2" s="1"/>
  <c r="B83" i="2"/>
  <c r="C140" i="1"/>
  <c r="H27" i="13"/>
  <c r="D19" i="1" l="1"/>
  <c r="C13" i="2"/>
  <c r="E13" i="2" s="1"/>
  <c r="C32" i="13"/>
  <c r="H65" i="2"/>
  <c r="D18" i="1"/>
  <c r="C12" i="2"/>
  <c r="E12" i="2" s="1"/>
  <c r="H72" i="2"/>
  <c r="H70" i="2"/>
  <c r="H69" i="2"/>
  <c r="E83" i="2"/>
  <c r="N80" i="2" s="1"/>
  <c r="C37" i="13" s="1"/>
  <c r="F74" i="2"/>
  <c r="J13" i="1"/>
  <c r="B60" i="7" l="1"/>
  <c r="H74" i="2"/>
  <c r="N65" i="2" s="1"/>
  <c r="N86" i="2" s="1"/>
  <c r="F18" i="13"/>
  <c r="C60" i="7" l="1"/>
  <c r="G36" i="13" s="1"/>
  <c r="G41" i="13" s="1"/>
  <c r="C38" i="13"/>
  <c r="C36" i="13"/>
  <c r="D18" i="13" l="1"/>
  <c r="D9" i="13" l="1"/>
  <c r="I9" i="13"/>
  <c r="F9" i="13"/>
  <c r="C25" i="2" l="1"/>
  <c r="D25" i="2" s="1"/>
  <c r="E25" i="2" s="1"/>
  <c r="C26" i="2"/>
  <c r="D26" i="2" s="1"/>
  <c r="E26" i="2" s="1"/>
  <c r="C27" i="2"/>
  <c r="D27" i="2" s="1"/>
  <c r="E27" i="2" s="1"/>
  <c r="C28" i="2"/>
  <c r="D28" i="2" s="1"/>
  <c r="E28" i="2" s="1"/>
  <c r="C29" i="2"/>
  <c r="D29" i="2" s="1"/>
  <c r="E29" i="2" s="1"/>
  <c r="C30" i="2"/>
  <c r="D30" i="2" s="1"/>
  <c r="E30" i="2" s="1"/>
  <c r="C31" i="2"/>
  <c r="D31" i="2" s="1"/>
  <c r="E31" i="2" s="1"/>
  <c r="C32" i="2"/>
  <c r="D32" i="2" s="1"/>
  <c r="E32" i="2" s="1"/>
  <c r="C33" i="2"/>
  <c r="D33" i="2" s="1"/>
  <c r="E33" i="2" s="1"/>
  <c r="C24" i="2"/>
  <c r="D24" i="2" s="1"/>
  <c r="E24" i="2" s="1"/>
  <c r="N11" i="2" l="1"/>
  <c r="C27" i="13"/>
  <c r="J28" i="2"/>
  <c r="C28" i="13" s="1"/>
  <c r="G25" i="13" l="1"/>
  <c r="B12" i="13"/>
  <c r="J11" i="2" l="1"/>
  <c r="J18" i="2" s="1"/>
  <c r="N16" i="2" l="1"/>
  <c r="O20" i="2" s="1"/>
  <c r="C26" i="13"/>
  <c r="N20" i="2" l="1"/>
  <c r="B9" i="13"/>
  <c r="G26" i="13"/>
  <c r="C29" i="13"/>
  <c r="C42" i="13" s="1"/>
  <c r="G30" i="13" l="1"/>
  <c r="G43" i="13" s="1"/>
  <c r="J25" i="13"/>
  <c r="G27" i="13"/>
  <c r="G28" i="13" s="1"/>
  <c r="N23" i="2"/>
  <c r="B15" i="13"/>
  <c r="G44" i="13"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<sst xmlns="http://schemas.openxmlformats.org/spreadsheetml/2006/main" count="1011" uniqueCount="570">
  <si>
    <t>Infos BBCA Exploitation</t>
  </si>
  <si>
    <t>Champs obligatoire*</t>
  </si>
  <si>
    <t>Nom / identifiant bâtiment</t>
  </si>
  <si>
    <t>Date de complétude du fichier</t>
  </si>
  <si>
    <t>Nature du porteur de la labellisation</t>
  </si>
  <si>
    <t>Ville</t>
  </si>
  <si>
    <t>Zone climatique*</t>
  </si>
  <si>
    <t>Si logement préciser mode chauffage (collectif ou individuel)</t>
  </si>
  <si>
    <t>Surface de plancher</t>
  </si>
  <si>
    <t>m²</t>
  </si>
  <si>
    <t>Surface utile*</t>
  </si>
  <si>
    <t>Si concerné, nombre de logements</t>
  </si>
  <si>
    <t>Année de construction / Dernière rénovation majeure*</t>
  </si>
  <si>
    <t>Facteur d'émission Réseau de chaleur si concerné*</t>
  </si>
  <si>
    <t>kgCO2e/kWhEF</t>
  </si>
  <si>
    <t>Facteur d'émission Réseau de froid si concerné*</t>
  </si>
  <si>
    <t>% surface vacante</t>
  </si>
  <si>
    <t>% surface exploitée</t>
  </si>
  <si>
    <t>Capacité*</t>
  </si>
  <si>
    <t>ETP</t>
  </si>
  <si>
    <t>Surface de RIE si concerné*</t>
  </si>
  <si>
    <t>surface en m²</t>
  </si>
  <si>
    <t>Surface de salle informatique si concerné*</t>
  </si>
  <si>
    <t>Vecteur énergétique majoritaire pour le chauffage*</t>
  </si>
  <si>
    <t>Calculs des émissions BBCA Exploitation - Bureaux</t>
  </si>
  <si>
    <t>Exploitation suivie</t>
  </si>
  <si>
    <t>Energie / Fluides Frigorigènes</t>
  </si>
  <si>
    <t>Vecteur énergétique</t>
  </si>
  <si>
    <t>Consommation (kWhEF)</t>
  </si>
  <si>
    <t>FE (kgCO2eq/kWh)</t>
  </si>
  <si>
    <t>Garantie d'origine (GO) ?</t>
  </si>
  <si>
    <t>Impact (kgCO2eq/m²)</t>
  </si>
  <si>
    <t>Commentaires</t>
  </si>
  <si>
    <t>Total Impact Energie avant correction</t>
  </si>
  <si>
    <t>Majoration seuil Ic E+F - RIE</t>
  </si>
  <si>
    <t>Seuil Ic E+F max (kgCO2eq/m²)</t>
  </si>
  <si>
    <t>Part des consommations couvertes par GO</t>
  </si>
  <si>
    <t>Majoration  seuil Ic E+F - Informatique</t>
  </si>
  <si>
    <t>Réduction forfaitaire GO</t>
  </si>
  <si>
    <t>Ic E+F (kgCO2eq/m²)</t>
  </si>
  <si>
    <t>Merci de renseigner les données suivantes dans l'onglet Modulation d'usage pour chacune des typologie existantes :
- Surface
- Amplitude horaire annuelle (h ouvrées/an)
- Surface par poste de travail (m2/poste)
- Taux d'occupation nominal (%)</t>
  </si>
  <si>
    <t>Ic Energie (kgCO2eq/m²)</t>
  </si>
  <si>
    <t>Ecart à la valeur seuil (kgCO2eq/m²)</t>
  </si>
  <si>
    <t>POINT BBCA associé</t>
  </si>
  <si>
    <t>Pourcentage de réduction pour atteindre le seuil</t>
  </si>
  <si>
    <t>Fluide frigorigène</t>
  </si>
  <si>
    <t>Quantité de recharge (kg)</t>
  </si>
  <si>
    <t>FE (kgCO2eq/kg)</t>
  </si>
  <si>
    <t>Impact (kgCO2eq)</t>
  </si>
  <si>
    <t>D'après les relevés, pas de fuite ou recharge depuis 3 ans</t>
  </si>
  <si>
    <t>Ic Fluides Frigorigènes (kgCO2eq/m²)</t>
  </si>
  <si>
    <t>Déchets</t>
  </si>
  <si>
    <t>Données sur les déchets connues ?</t>
  </si>
  <si>
    <t>Ic déchet par défaut (kgCO2e/m2.an)</t>
  </si>
  <si>
    <t xml:space="preserve">Type </t>
  </si>
  <si>
    <t xml:space="preserve">Mode de traitement </t>
  </si>
  <si>
    <t>Tonne /an</t>
  </si>
  <si>
    <t>FE (kgCO2e / tonne)</t>
  </si>
  <si>
    <t>Impact  (kgCO2e/m².an)</t>
  </si>
  <si>
    <t xml:space="preserve">Type et mode de traitement </t>
  </si>
  <si>
    <t>Ic Déchets (kgCO2e/m2.an)</t>
  </si>
  <si>
    <t>Usages</t>
  </si>
  <si>
    <t xml:space="preserve">Types de prestation </t>
  </si>
  <si>
    <t xml:space="preserve">Nombre de déplacements sur le bâtiment par an (jours ouvrés) </t>
  </si>
  <si>
    <t xml:space="preserve">Nombre de sites visités lors du déplacement réalisé pour se rendre sur le batiment </t>
  </si>
  <si>
    <t xml:space="preserve">km moyens par déplacement  ALLER (incluant toute la tournée de visites) </t>
  </si>
  <si>
    <t xml:space="preserve">Type de véhicule  à selectionner </t>
  </si>
  <si>
    <t>km réels</t>
  </si>
  <si>
    <t>FE (kgCO2e / km)</t>
  </si>
  <si>
    <t>Ic Prestations - Déplacements (kgCO2e/m².an)</t>
  </si>
  <si>
    <t xml:space="preserve">TOTAL KM </t>
  </si>
  <si>
    <t xml:space="preserve">TOTAL </t>
  </si>
  <si>
    <t>Quantité d'intrant utilisée par an (en kg)</t>
  </si>
  <si>
    <t>FE (kgCO2e / kg)</t>
  </si>
  <si>
    <t>Ic Prestation -  Intrants Ménage (kgCO2e/m².an)</t>
  </si>
  <si>
    <t>TOTAL quantité produits</t>
  </si>
  <si>
    <t>Ic Prestations (kgCO2eq/m².an)</t>
  </si>
  <si>
    <t>Données d'entrées</t>
  </si>
  <si>
    <t xml:space="preserve">Calcul PCE NA </t>
  </si>
  <si>
    <t>Test réemploi</t>
  </si>
  <si>
    <t xml:space="preserve">Calcul PCE </t>
  </si>
  <si>
    <t>Oui</t>
  </si>
  <si>
    <t xml:space="preserve">Surface utile </t>
  </si>
  <si>
    <t>Non</t>
  </si>
  <si>
    <t>Année courante</t>
  </si>
  <si>
    <t>Cas en vigueur</t>
  </si>
  <si>
    <t>Etat moyen</t>
  </si>
  <si>
    <t>Element déposé</t>
  </si>
  <si>
    <t>Lot ACV</t>
  </si>
  <si>
    <t>Id INIES</t>
  </si>
  <si>
    <t>Référence produit INIES</t>
  </si>
  <si>
    <t>Localisation</t>
  </si>
  <si>
    <t>Quantité déposée</t>
  </si>
  <si>
    <t>Unité</t>
  </si>
  <si>
    <t>Année de dépose (N)</t>
  </si>
  <si>
    <t>Durée de vie estimée</t>
  </si>
  <si>
    <t>Durée de vie résiduelle</t>
  </si>
  <si>
    <t>Module A+B</t>
  </si>
  <si>
    <t>Module C + D</t>
  </si>
  <si>
    <t>Matériau réemployé ?</t>
  </si>
  <si>
    <t>Impact Année N (kgCO2eq/m²)</t>
  </si>
  <si>
    <t>Produit mise en œuvre</t>
  </si>
  <si>
    <t>Référence INIES</t>
  </si>
  <si>
    <t>Quantité installée</t>
  </si>
  <si>
    <t>Année de mise en place</t>
  </si>
  <si>
    <t>Facteur d'émission (sans B6/B7/C/D)</t>
  </si>
  <si>
    <t>Impact annuel (kgCO2eq/m²)</t>
  </si>
  <si>
    <t>Année de fin d'impact du PCE</t>
  </si>
  <si>
    <t>Cas 1 -  Année de dernière rénovation lourde ou de construction connue</t>
  </si>
  <si>
    <t>Si connu, nombre d'années écoulées depuis la date de construction ou de dernière rénovation lourde</t>
  </si>
  <si>
    <t>Si connu, année de construction ou de dernière rénovation lourde</t>
  </si>
  <si>
    <t>Cas 2 -  Année de dernière rénovation lourde ou de construction inconnue</t>
  </si>
  <si>
    <t>Etat moyen bâtiment (calculé selon l'inventaire des matériaux)</t>
  </si>
  <si>
    <t>Merci de remplir :
1- L'année courante
2- Choisir le cas de figure (date de construction ou de dernière rénovation lourde connue =&gt; cas 1, sinon cas 2)
3 - Remplir les informations du cas 1 ou 2</t>
  </si>
  <si>
    <t>Quota d'émission annuel selon l'âge</t>
  </si>
  <si>
    <t>IcPCE</t>
  </si>
  <si>
    <t>IcPCE NA</t>
  </si>
  <si>
    <t>Ic Travaux sur l'année N</t>
  </si>
  <si>
    <t>Age du bâtiment selon l'année</t>
  </si>
  <si>
    <t>Droit d'émission annuel de l'actif</t>
  </si>
  <si>
    <t>Début</t>
  </si>
  <si>
    <t>Fin</t>
  </si>
  <si>
    <t xml:space="preserve">Rentrer les deux années de début et de fin de cycle dans les cellules B15 et C15.
Si un actif a moins de 3 ans d'exploitation (exemple : livraison en  2021), rentrez dans la cellule B15 2021 et C15 2022.
Si il n'a qu'une année d'exploitation (ex  : 2022), rentrez 2022 dans les deux cases)
</t>
  </si>
  <si>
    <t>Années du cycle</t>
  </si>
  <si>
    <t>Ic PCE sur le cycle</t>
  </si>
  <si>
    <t>Ic PCE NA sur le cycle</t>
  </si>
  <si>
    <t>Ic Travaux sur le cycle</t>
  </si>
  <si>
    <t>Ic Travaux max</t>
  </si>
  <si>
    <t>Ecart au seuil</t>
  </si>
  <si>
    <t>Point BBCA</t>
  </si>
  <si>
    <t>Nombre maximum de points BBCA</t>
  </si>
  <si>
    <t>Calcul des points innovations - Bureaux</t>
  </si>
  <si>
    <t xml:space="preserve">Mobilité durable </t>
  </si>
  <si>
    <t>Ic Déplacements (+2 point si calcul  et la communication sont réalisés)</t>
  </si>
  <si>
    <t>Catégorie</t>
  </si>
  <si>
    <t xml:space="preserve">Type à selectionner </t>
  </si>
  <si>
    <t>km</t>
  </si>
  <si>
    <t>Calcul et communication réalisés ?</t>
  </si>
  <si>
    <t>Ic Déplacements (kgCO2e/ETP.an)</t>
  </si>
  <si>
    <t>Ic Déplacement (kgCO2e/m².an)</t>
  </si>
  <si>
    <t>Point obtenu</t>
  </si>
  <si>
    <t>Détails sur la communication réalisée</t>
  </si>
  <si>
    <t>Nota : 
1- Il n'est pas obligé de remplir le calcul de cet indicateur dans cet onglet. Il est possible de joindre un fichier excel détaillant les calculs
2 - Afin d'afficher le résultat en kgCO2e/ETP, veuillez à bien remplir le nombre d'occupants dans l'onglet Id bâtiment</t>
  </si>
  <si>
    <t>Déplacement des prestataires</t>
  </si>
  <si>
    <t>Calcul réalisé ?</t>
  </si>
  <si>
    <t>Le calcul de l'impact du déplacement des prestataires a été réalisé</t>
  </si>
  <si>
    <t>Accessibilité et installations</t>
  </si>
  <si>
    <t>Nombre de lignes de transports en commun dans un rayon de 600 mètres (maximum 3)</t>
  </si>
  <si>
    <t>Points obtenus</t>
  </si>
  <si>
    <t>Nombres de places de parking</t>
  </si>
  <si>
    <t>Nombre de bornes de recharges</t>
  </si>
  <si>
    <t>Nombres d'occupants</t>
  </si>
  <si>
    <t>Nombres de racks à vélo</t>
  </si>
  <si>
    <t>Calcul de l'Ic RIE (+1 point)</t>
  </si>
  <si>
    <t xml:space="preserve">Nombre de repas servis au RIE par an </t>
  </si>
  <si>
    <t>FE (kgCO2e / repas)</t>
  </si>
  <si>
    <t>Impact  (kgCO2eq/m².an)</t>
  </si>
  <si>
    <t>Ic RIE (kgCO2e/m².an)</t>
  </si>
  <si>
    <t>Repas classique (bœuf)</t>
  </si>
  <si>
    <t>Repas végétarien</t>
  </si>
  <si>
    <t>Repas classique (poulet)</t>
  </si>
  <si>
    <t>Intensité d'usages (+1 point si &gt;= 20%)</t>
  </si>
  <si>
    <t>%</t>
  </si>
  <si>
    <t>Part de la surface utile (hors local commercial) classée en ERP</t>
  </si>
  <si>
    <t>Sensibilisation des occupants (+1 point si réalisée)</t>
  </si>
  <si>
    <t>Une sensibilisation des occupants est-elle réalisée comme mentionnée dans le référentiel ?</t>
  </si>
  <si>
    <t>Précisez le thème, le périmètre, etc.</t>
  </si>
  <si>
    <t>Gestion des déchets (+1 point si Ic déchets &lt; 1,5 kgCO2eq/m².an)</t>
  </si>
  <si>
    <t>Ic Déchets</t>
  </si>
  <si>
    <t>Point  obtenu</t>
  </si>
  <si>
    <t>Intégration de réemploi dans le mobilier (Plus de 30% de la masse de mobilier issu du réemploi lors d'un rafraichissement de plateau)</t>
  </si>
  <si>
    <t>Masse de mobilier réemployé (en kg)</t>
  </si>
  <si>
    <t>Quantité de mobilier issu du réemploi (kg/m².SU)</t>
  </si>
  <si>
    <t>Valorisation des espaces verts - Stockage carbone (+1 à +5 points)</t>
  </si>
  <si>
    <t>Facteur de valorisation (kgCO2e/UF)</t>
  </si>
  <si>
    <t>Quantité</t>
  </si>
  <si>
    <t>Stockage carbone (kgCO2eq/m²)</t>
  </si>
  <si>
    <t>Commentaire et Justification pour "Autre"</t>
  </si>
  <si>
    <t>Arbre</t>
  </si>
  <si>
    <t>unité</t>
  </si>
  <si>
    <t>Arbustes / Haies</t>
  </si>
  <si>
    <t>Terre &gt; 50 cm</t>
  </si>
  <si>
    <t>Point innovation</t>
  </si>
  <si>
    <t>Terre &gt; 80 cm</t>
  </si>
  <si>
    <t>Toiture végétalisée &lt; 30 cm</t>
  </si>
  <si>
    <t>Toiture végétalisée &gt; 30 cm</t>
  </si>
  <si>
    <t>Autre</t>
  </si>
  <si>
    <t>TOTAL</t>
  </si>
  <si>
    <t>Bilan  BBCA Exploitation - Bureaux</t>
  </si>
  <si>
    <t>Exploitation Suivie</t>
  </si>
  <si>
    <t>Mobilité</t>
  </si>
  <si>
    <t>Travaux</t>
  </si>
  <si>
    <t>Déplacements</t>
  </si>
  <si>
    <t xml:space="preserve"> Travaux</t>
  </si>
  <si>
    <t>EGES E+F (kgCO2eq/m².an)</t>
  </si>
  <si>
    <t>EGES Déchets (kgCO2e/m2.an)</t>
  </si>
  <si>
    <t>EGES USAGES (kgCO2eq/m².an)</t>
  </si>
  <si>
    <t>EGES Déplacement (kgCO2e/m².an)</t>
  </si>
  <si>
    <t>EGES Travaux (kgCO2eq/m².an)</t>
  </si>
  <si>
    <t>Seuil EGES E+F (kgCO2eq/m²)</t>
  </si>
  <si>
    <t>Seuil EGES Travaux max (kgCO2eq/m²)</t>
  </si>
  <si>
    <t>Innovations Déchets</t>
  </si>
  <si>
    <t>Innovations Usages</t>
  </si>
  <si>
    <t>Innovations Déplacement</t>
  </si>
  <si>
    <t>Ic E+FF</t>
  </si>
  <si>
    <t>Ic Travaux</t>
  </si>
  <si>
    <t>Energie/Fluides frigorigènes</t>
  </si>
  <si>
    <t>BBCA</t>
  </si>
  <si>
    <t>Ic Energie</t>
  </si>
  <si>
    <t>kgeqCO2/m².an</t>
  </si>
  <si>
    <t>Projet</t>
  </si>
  <si>
    <t>Majorations RIE/Info</t>
  </si>
  <si>
    <t>Critère</t>
  </si>
  <si>
    <t>Ic fluide frigorigènes</t>
  </si>
  <si>
    <t>BBCA Standard Validé</t>
  </si>
  <si>
    <t>Ic E + F</t>
  </si>
  <si>
    <t>Points innovation climat</t>
  </si>
  <si>
    <t>Nombre de points</t>
  </si>
  <si>
    <t>Calcul de l'Ic Déplacement</t>
  </si>
  <si>
    <t>Bonification Intensité d'usages</t>
  </si>
  <si>
    <t>Bonification Mobilité Durable</t>
  </si>
  <si>
    <t>Ic Prestations Déplacements</t>
  </si>
  <si>
    <t>Bonification Gestion des Déchets</t>
  </si>
  <si>
    <t>Ic Intrants</t>
  </si>
  <si>
    <t>Bonification réemploi</t>
  </si>
  <si>
    <t xml:space="preserve">Ic Prestations </t>
  </si>
  <si>
    <t>Calcul de l'Ic Restauration</t>
  </si>
  <si>
    <t>Bonification Stockage Carbone</t>
  </si>
  <si>
    <t>Bonification Sensibilisation</t>
  </si>
  <si>
    <t>Ic Exploitation suivie</t>
  </si>
  <si>
    <t>TOTAL POINTS</t>
  </si>
  <si>
    <t>Niveau BBCA</t>
  </si>
  <si>
    <t>Total Travaux</t>
  </si>
  <si>
    <t>Ic PCE</t>
  </si>
  <si>
    <t>Ic PCE NA</t>
  </si>
  <si>
    <t>Grille de collecte - BBCA Exploitation - Inventaire des biens et équipements 
Cette grille doit permettre en l'absence (ou en complément d'une plateforme de suivi), de réaliser l'inventaire des biens et équipements qui est demandé dans le cadre du BBCA Exploitation</t>
  </si>
  <si>
    <t>Lots ACV</t>
  </si>
  <si>
    <t>Listing des éléments</t>
  </si>
  <si>
    <t>04: Couverture - Etanchéité - Charpente — Zinguerie</t>
  </si>
  <si>
    <t>Equipements de production de chauffage/froid</t>
  </si>
  <si>
    <t>05: Cloisonnement - Plafonds suspendus - Menuiseries intérieures</t>
  </si>
  <si>
    <t>Equipement d'émission de chauffage/froid</t>
  </si>
  <si>
    <t>Type de produit</t>
  </si>
  <si>
    <t>Référence produit</t>
  </si>
  <si>
    <t xml:space="preserve">Unité </t>
  </si>
  <si>
    <t>Présence d'un DOE</t>
  </si>
  <si>
    <t>Durée de vie estimée (issue de DED/FDES/PEP) en années</t>
  </si>
  <si>
    <t>Caractérisation de l'état</t>
  </si>
  <si>
    <t>Durée de vie résiduelle (remplir manuellement la cellule si durée exacte connue)</t>
  </si>
  <si>
    <t>06 : Façades et menuiseries extérieures</t>
  </si>
  <si>
    <t>Equipement de ventilation</t>
  </si>
  <si>
    <t>07 : Revêtements des sols, murs et plafonds</t>
  </si>
  <si>
    <t xml:space="preserve">Equipements de production/stockage d’ECS (chauffe-eau thermodynamique, électrique, gaz ou chauffe-eau solaire individuel) </t>
  </si>
  <si>
    <t>08 : CVC</t>
  </si>
  <si>
    <r>
      <rPr>
        <sz val="7"/>
        <color rgb="FF404040"/>
        <rFont val="Times New Roman"/>
        <family val="1"/>
      </rPr>
      <t xml:space="preserve"> </t>
    </r>
    <r>
      <rPr>
        <sz val="10"/>
        <color rgb="FF404040"/>
        <rFont val="Calibri"/>
        <family val="2"/>
        <scheme val="minor"/>
      </rPr>
      <t>Tour de refroidissement, aéroréfrigérant</t>
    </r>
  </si>
  <si>
    <t>09 : Installations Sanitaires</t>
  </si>
  <si>
    <r>
      <rPr>
        <sz val="7"/>
        <color rgb="FF404040"/>
        <rFont val="Times New Roman"/>
        <family val="1"/>
      </rPr>
      <t xml:space="preserve">  </t>
    </r>
    <r>
      <rPr>
        <sz val="10"/>
        <color rgb="FF404040"/>
        <rFont val="Calibri"/>
        <family val="2"/>
        <scheme val="minor"/>
      </rPr>
      <t>Pompes</t>
    </r>
  </si>
  <si>
    <t>10 : Réseaux d'énergie (courant fort)</t>
  </si>
  <si>
    <t>Vase d’expansion</t>
  </si>
  <si>
    <t>11 : Réseaux de communication (courant faible)</t>
  </si>
  <si>
    <t>Terminaux/Emetteurs CVC</t>
  </si>
  <si>
    <t>12 : Appareils élévateurs</t>
  </si>
  <si>
    <r>
      <t>o</t>
    </r>
    <r>
      <rPr>
        <sz val="7"/>
        <color rgb="FF404040"/>
        <rFont val="Times New Roman"/>
        <family val="1"/>
      </rPr>
      <t xml:space="preserve">   </t>
    </r>
    <r>
      <rPr>
        <sz val="10"/>
        <color rgb="FF404040"/>
        <rFont val="Calibri"/>
        <family val="2"/>
        <scheme val="minor"/>
      </rPr>
      <t>Toiture terrasse : étanchéité/pare-vapeur/cheminement béton</t>
    </r>
  </si>
  <si>
    <t xml:space="preserve">13 : Equipements de production locale d'électricité </t>
  </si>
  <si>
    <r>
      <t>o</t>
    </r>
    <r>
      <rPr>
        <sz val="7"/>
        <color rgb="FF404040"/>
        <rFont val="Times New Roman"/>
        <family val="1"/>
      </rPr>
      <t xml:space="preserve">   </t>
    </r>
    <r>
      <rPr>
        <sz val="10"/>
        <color rgb="FF404040"/>
        <rFont val="Calibri"/>
        <family val="2"/>
        <scheme val="minor"/>
      </rPr>
      <t>Toiture en pente : étanchéité/éléments de couverture</t>
    </r>
  </si>
  <si>
    <r>
      <t>o</t>
    </r>
    <r>
      <rPr>
        <sz val="7"/>
        <color rgb="FF404040"/>
        <rFont val="Times New Roman"/>
        <family val="1"/>
      </rPr>
      <t xml:space="preserve">   </t>
    </r>
    <r>
      <rPr>
        <sz val="10"/>
        <color rgb="FF404040"/>
        <rFont val="Calibri"/>
        <family val="2"/>
        <scheme val="minor"/>
      </rPr>
      <t>Portes principales d’accès au bâtiment</t>
    </r>
  </si>
  <si>
    <t>Liste des états</t>
  </si>
  <si>
    <r>
      <t>o</t>
    </r>
    <r>
      <rPr>
        <sz val="7"/>
        <color rgb="FF404040"/>
        <rFont val="Times New Roman"/>
        <family val="1"/>
      </rPr>
      <t xml:space="preserve">   </t>
    </r>
    <r>
      <rPr>
        <sz val="10"/>
        <color rgb="FF404040"/>
        <rFont val="Calibri"/>
        <family val="2"/>
        <scheme val="minor"/>
      </rPr>
      <t>Portes de service sur locaux non chauffés</t>
    </r>
  </si>
  <si>
    <t>Parfait état</t>
  </si>
  <si>
    <r>
      <t>o</t>
    </r>
    <r>
      <rPr>
        <sz val="7"/>
        <color rgb="FF404040"/>
        <rFont val="Times New Roman"/>
        <family val="1"/>
      </rPr>
      <t xml:space="preserve">   </t>
    </r>
    <r>
      <rPr>
        <sz val="10"/>
        <color rgb="FF404040"/>
        <rFont val="Calibri"/>
        <family val="2"/>
        <scheme val="minor"/>
      </rPr>
      <t>Portes parties communes et serrurerie</t>
    </r>
  </si>
  <si>
    <t>Bon état</t>
  </si>
  <si>
    <r>
      <t>o</t>
    </r>
    <r>
      <rPr>
        <sz val="7"/>
        <color rgb="FF404040"/>
        <rFont val="Times New Roman"/>
        <family val="1"/>
      </rPr>
      <t xml:space="preserve">   </t>
    </r>
    <r>
      <rPr>
        <sz val="10"/>
        <color rgb="FF404040"/>
        <rFont val="Calibri"/>
        <family val="2"/>
        <scheme val="minor"/>
      </rPr>
      <t>Portes parties privatives (y compris portes palières) et serrurerie</t>
    </r>
  </si>
  <si>
    <r>
      <t>o</t>
    </r>
    <r>
      <rPr>
        <sz val="7"/>
        <color rgb="FF404040"/>
        <rFont val="Times New Roman"/>
        <family val="1"/>
      </rPr>
      <t xml:space="preserve">   </t>
    </r>
    <r>
      <rPr>
        <sz val="10"/>
        <color rgb="FF404040"/>
        <rFont val="Calibri"/>
        <family val="2"/>
        <scheme val="minor"/>
      </rPr>
      <t>Cloisons de distribution (pleines et ou vitrées à distinguer) par niveau</t>
    </r>
  </si>
  <si>
    <t>Etat médiocre</t>
  </si>
  <si>
    <r>
      <t>o</t>
    </r>
    <r>
      <rPr>
        <sz val="7"/>
        <color rgb="FF404040"/>
        <rFont val="Times New Roman"/>
        <family val="1"/>
      </rPr>
      <t xml:space="preserve">   </t>
    </r>
    <r>
      <rPr>
        <sz val="10"/>
        <color rgb="FF404040"/>
        <rFont val="Calibri"/>
        <family val="2"/>
        <scheme val="minor"/>
      </rPr>
      <t>Enduits intérieurs sur les murs</t>
    </r>
  </si>
  <si>
    <t>Hors d'usage</t>
  </si>
  <si>
    <r>
      <t>o</t>
    </r>
    <r>
      <rPr>
        <sz val="7"/>
        <color rgb="FF404040"/>
        <rFont val="Times New Roman"/>
        <family val="1"/>
      </rPr>
      <t xml:space="preserve">   </t>
    </r>
    <r>
      <rPr>
        <sz val="10"/>
        <color rgb="FF404040"/>
        <rFont val="Calibri"/>
        <family val="2"/>
        <scheme val="minor"/>
      </rPr>
      <t>Enduits intérieurs sur les plafonds</t>
    </r>
  </si>
  <si>
    <r>
      <t>o</t>
    </r>
    <r>
      <rPr>
        <sz val="7"/>
        <color rgb="FF404040"/>
        <rFont val="Times New Roman"/>
        <family val="1"/>
      </rPr>
      <t xml:space="preserve">   </t>
    </r>
    <r>
      <rPr>
        <sz val="10"/>
        <color rgb="FF404040"/>
        <rFont val="Calibri"/>
        <family val="2"/>
        <scheme val="minor"/>
      </rPr>
      <t>Plafonds suspendus y compris système de fixation et remplissage du plénum</t>
    </r>
  </si>
  <si>
    <r>
      <t>o</t>
    </r>
    <r>
      <rPr>
        <sz val="7"/>
        <color rgb="FF404040"/>
        <rFont val="Times New Roman"/>
        <family val="1"/>
      </rPr>
      <t xml:space="preserve">   </t>
    </r>
    <r>
      <rPr>
        <sz val="10"/>
        <color rgb="FF404040"/>
        <rFont val="Calibri"/>
        <family val="2"/>
        <scheme val="minor"/>
      </rPr>
      <t>Faux planchers sur dalles à plots</t>
    </r>
  </si>
  <si>
    <r>
      <t>o</t>
    </r>
    <r>
      <rPr>
        <sz val="7"/>
        <color rgb="FF404040"/>
        <rFont val="Times New Roman"/>
        <family val="1"/>
      </rPr>
      <t xml:space="preserve">   </t>
    </r>
    <r>
      <rPr>
        <sz val="10"/>
        <color rgb="FF404040"/>
        <rFont val="Calibri"/>
        <family val="2"/>
        <scheme val="minor"/>
      </rPr>
      <t>Coffre de volets roulants</t>
    </r>
  </si>
  <si>
    <r>
      <t>o</t>
    </r>
    <r>
      <rPr>
        <sz val="7"/>
        <color rgb="FF404040"/>
        <rFont val="Times New Roman"/>
        <family val="1"/>
      </rPr>
      <t xml:space="preserve">   </t>
    </r>
    <r>
      <rPr>
        <sz val="10"/>
        <color rgb="FF404040"/>
        <rFont val="Calibri"/>
        <family val="2"/>
        <scheme val="minor"/>
      </rPr>
      <t>Garde-corps (distinguer balcons, loggias, toiture)</t>
    </r>
  </si>
  <si>
    <r>
      <t>o</t>
    </r>
    <r>
      <rPr>
        <sz val="7"/>
        <color rgb="FF404040"/>
        <rFont val="Times New Roman"/>
        <family val="1"/>
      </rPr>
      <t xml:space="preserve">   </t>
    </r>
    <r>
      <rPr>
        <sz val="10"/>
        <color rgb="FF404040"/>
        <rFont val="Calibri"/>
        <family val="2"/>
        <scheme val="minor"/>
      </rPr>
      <t>Main courantes</t>
    </r>
  </si>
  <si>
    <r>
      <t>o</t>
    </r>
    <r>
      <rPr>
        <sz val="7"/>
        <color rgb="FF404040"/>
        <rFont val="Times New Roman"/>
        <family val="1"/>
      </rPr>
      <t xml:space="preserve">   </t>
    </r>
    <r>
      <rPr>
        <sz val="10"/>
        <color rgb="FF404040"/>
        <rFont val="Calibri"/>
        <family val="2"/>
        <scheme val="minor"/>
      </rPr>
      <t>Parement de façade</t>
    </r>
  </si>
  <si>
    <r>
      <t>o</t>
    </r>
    <r>
      <rPr>
        <sz val="7"/>
        <color rgb="FF404040"/>
        <rFont val="Times New Roman"/>
        <family val="1"/>
      </rPr>
      <t xml:space="preserve">   </t>
    </r>
    <r>
      <rPr>
        <sz val="10"/>
        <color rgb="FF404040"/>
        <rFont val="Calibri"/>
        <family val="2"/>
        <scheme val="minor"/>
      </rPr>
      <t>Volets roulants ou battants</t>
    </r>
  </si>
  <si>
    <r>
      <t>o</t>
    </r>
    <r>
      <rPr>
        <sz val="7"/>
        <color rgb="FF404040"/>
        <rFont val="Times New Roman"/>
        <family val="1"/>
      </rPr>
      <t xml:space="preserve">   </t>
    </r>
    <r>
      <rPr>
        <sz val="10"/>
        <color rgb="FF404040"/>
        <rFont val="Calibri"/>
        <family val="2"/>
        <scheme val="minor"/>
      </rPr>
      <t>Brise-soleil et/ou stores et/ou rideaux d’occultation</t>
    </r>
  </si>
  <si>
    <r>
      <t>o</t>
    </r>
    <r>
      <rPr>
        <sz val="7"/>
        <color rgb="FF404040"/>
        <rFont val="Times New Roman"/>
        <family val="1"/>
      </rPr>
      <t xml:space="preserve">   </t>
    </r>
    <r>
      <rPr>
        <sz val="10"/>
        <color rgb="FF404040"/>
        <rFont val="Calibri"/>
        <family val="2"/>
        <scheme val="minor"/>
      </rPr>
      <t>Revêtements de sols souples (distinguer parties communes et parties privatives et par type de sol souple)</t>
    </r>
  </si>
  <si>
    <r>
      <t>o</t>
    </r>
    <r>
      <rPr>
        <sz val="7"/>
        <color rgb="FF404040"/>
        <rFont val="Times New Roman"/>
        <family val="1"/>
      </rPr>
      <t xml:space="preserve">   </t>
    </r>
    <r>
      <rPr>
        <sz val="10"/>
        <color rgb="FF404040"/>
        <rFont val="Calibri"/>
        <family val="2"/>
        <scheme val="minor"/>
      </rPr>
      <t>Revêtements de sols durs (distinguer parties communes et parties privatives et par type de sol souple)</t>
    </r>
  </si>
  <si>
    <r>
      <t>o</t>
    </r>
    <r>
      <rPr>
        <sz val="7"/>
        <color rgb="FF404040"/>
        <rFont val="Times New Roman"/>
        <family val="1"/>
      </rPr>
      <t xml:space="preserve">   </t>
    </r>
    <r>
      <rPr>
        <sz val="10"/>
        <color rgb="FF404040"/>
        <rFont val="Calibri"/>
        <family val="2"/>
        <scheme val="minor"/>
      </rPr>
      <t>Faïence (à distinguer par niveau)</t>
    </r>
  </si>
  <si>
    <r>
      <t>o</t>
    </r>
    <r>
      <rPr>
        <sz val="7"/>
        <color rgb="FF404040"/>
        <rFont val="Times New Roman"/>
        <family val="1"/>
      </rPr>
      <t xml:space="preserve">   </t>
    </r>
    <r>
      <rPr>
        <sz val="10"/>
        <color rgb="FF404040"/>
        <rFont val="Calibri"/>
        <family val="2"/>
        <scheme val="minor"/>
      </rPr>
      <t>Plinthes et barre de seuils</t>
    </r>
  </si>
  <si>
    <r>
      <t>o</t>
    </r>
    <r>
      <rPr>
        <sz val="7"/>
        <color rgb="FF404040"/>
        <rFont val="Times New Roman"/>
        <family val="1"/>
      </rPr>
      <t xml:space="preserve">   </t>
    </r>
    <r>
      <rPr>
        <sz val="10"/>
        <color rgb="FF404040"/>
        <rFont val="Calibri"/>
        <family val="2"/>
        <scheme val="minor"/>
      </rPr>
      <t>Lasures et vernis intérieurs</t>
    </r>
  </si>
  <si>
    <r>
      <t>o</t>
    </r>
    <r>
      <rPr>
        <sz val="7"/>
        <color rgb="FF404040"/>
        <rFont val="Times New Roman"/>
        <family val="1"/>
      </rPr>
      <t xml:space="preserve">   </t>
    </r>
    <r>
      <rPr>
        <sz val="10"/>
        <color rgb="FF404040"/>
        <rFont val="Calibri"/>
        <family val="2"/>
        <scheme val="minor"/>
      </rPr>
      <t>Cuvettes de toilettes</t>
    </r>
  </si>
  <si>
    <r>
      <t>o</t>
    </r>
    <r>
      <rPr>
        <sz val="7"/>
        <color rgb="FF404040"/>
        <rFont val="Times New Roman"/>
        <family val="1"/>
      </rPr>
      <t xml:space="preserve">   </t>
    </r>
    <r>
      <rPr>
        <sz val="10"/>
        <color rgb="FF404040"/>
        <rFont val="Calibri"/>
        <family val="2"/>
        <scheme val="minor"/>
      </rPr>
      <t>Urinoirs</t>
    </r>
  </si>
  <si>
    <r>
      <t>o</t>
    </r>
    <r>
      <rPr>
        <sz val="7"/>
        <color rgb="FF404040"/>
        <rFont val="Times New Roman"/>
        <family val="1"/>
      </rPr>
      <t xml:space="preserve">   </t>
    </r>
    <r>
      <rPr>
        <sz val="10"/>
        <color rgb="FF404040"/>
        <rFont val="Calibri"/>
        <family val="2"/>
        <scheme val="minor"/>
      </rPr>
      <t>Receveur de douches</t>
    </r>
  </si>
  <si>
    <r>
      <t>o</t>
    </r>
    <r>
      <rPr>
        <sz val="7"/>
        <color rgb="FF404040"/>
        <rFont val="Times New Roman"/>
        <family val="1"/>
      </rPr>
      <t xml:space="preserve">   </t>
    </r>
    <r>
      <rPr>
        <sz val="10"/>
        <color rgb="FF404040"/>
        <rFont val="Calibri"/>
        <family val="2"/>
        <scheme val="minor"/>
      </rPr>
      <t>Lavabo et éviers</t>
    </r>
  </si>
  <si>
    <r>
      <t>o</t>
    </r>
    <r>
      <rPr>
        <sz val="7"/>
        <color rgb="FF404040"/>
        <rFont val="Times New Roman"/>
        <family val="1"/>
      </rPr>
      <t xml:space="preserve">   </t>
    </r>
    <r>
      <rPr>
        <sz val="10"/>
        <color rgb="FF404040"/>
        <rFont val="Calibri"/>
        <family val="2"/>
        <scheme val="minor"/>
      </rPr>
      <t>Robinetterie (distinguer parties privatives et parties communes)</t>
    </r>
  </si>
  <si>
    <r>
      <t>o</t>
    </r>
    <r>
      <rPr>
        <sz val="7"/>
        <color rgb="FF404040"/>
        <rFont val="Times New Roman"/>
        <family val="1"/>
      </rPr>
      <t xml:space="preserve">   </t>
    </r>
    <r>
      <rPr>
        <sz val="10"/>
        <color rgb="FF404040"/>
        <rFont val="Calibri"/>
        <family val="2"/>
        <scheme val="minor"/>
      </rPr>
      <t>Miroirs</t>
    </r>
  </si>
  <si>
    <r>
      <t>o</t>
    </r>
    <r>
      <rPr>
        <sz val="7"/>
        <color rgb="FF404040"/>
        <rFont val="Times New Roman"/>
        <family val="1"/>
      </rPr>
      <t xml:space="preserve">   </t>
    </r>
    <r>
      <rPr>
        <sz val="10"/>
        <color rgb="FF404040"/>
        <rFont val="Calibri"/>
        <family val="2"/>
        <scheme val="minor"/>
      </rPr>
      <t>Chemins de câbles (par échantillonnage)</t>
    </r>
  </si>
  <si>
    <r>
      <t>o</t>
    </r>
    <r>
      <rPr>
        <sz val="7"/>
        <color rgb="FF404040"/>
        <rFont val="Times New Roman"/>
        <family val="1"/>
      </rPr>
      <t xml:space="preserve">   </t>
    </r>
    <r>
      <rPr>
        <sz val="10"/>
        <color rgb="FF404040"/>
        <rFont val="Calibri"/>
        <family val="2"/>
        <scheme val="minor"/>
      </rPr>
      <t>Installation photovoltaïque</t>
    </r>
  </si>
  <si>
    <r>
      <t>o</t>
    </r>
    <r>
      <rPr>
        <sz val="7"/>
        <color rgb="FF404040"/>
        <rFont val="Times New Roman"/>
        <family val="1"/>
      </rPr>
      <t xml:space="preserve">   </t>
    </r>
    <r>
      <rPr>
        <sz val="10"/>
        <color rgb="FF404040"/>
        <rFont val="Calibri"/>
        <family val="2"/>
        <scheme val="minor"/>
      </rPr>
      <t>Cabine des ascenseurs</t>
    </r>
  </si>
  <si>
    <r>
      <t>o</t>
    </r>
    <r>
      <rPr>
        <sz val="7"/>
        <color rgb="FF404040"/>
        <rFont val="Times New Roman"/>
        <family val="1"/>
      </rPr>
      <t xml:space="preserve">   </t>
    </r>
    <r>
      <rPr>
        <sz val="10"/>
        <color rgb="FF404040"/>
        <rFont val="Calibri"/>
        <family val="2"/>
        <scheme val="minor"/>
      </rPr>
      <t>Machinerie des ascenseurs</t>
    </r>
  </si>
  <si>
    <r>
      <t>o</t>
    </r>
    <r>
      <rPr>
        <sz val="7"/>
        <color rgb="FF404040"/>
        <rFont val="Times New Roman"/>
        <family val="1"/>
      </rPr>
      <t xml:space="preserve">   </t>
    </r>
    <r>
      <rPr>
        <sz val="10"/>
        <color rgb="FF404040"/>
        <rFont val="Calibri"/>
        <family val="2"/>
        <scheme val="minor"/>
      </rPr>
      <t>Monte-charge</t>
    </r>
  </si>
  <si>
    <t>Grille de collecte - BBCA Exploitation - Facility Management
Cette grille a vocation à récupérer des données auprès des prestataires. Elles ne constituent pas une feuille de calcul</t>
  </si>
  <si>
    <t>Commentaires :
Il est demandé de remplir la grille suivante comme suit :
- Le type de prestation
- Le nombre de déplacement sur le bâtiment par an (ex : pour un mainteneur qui vient une fois par semaine, indiquer 52 jours)
- Le nombre de site visités dans la même journée (ex : un employé de ménage qui fait 3 actif dans la journée, renseigner 3)
- La distance moyennne parcourue sur le trajet "Aller" (ex : si un employé de ménage fait 5 km pour aller sur l'actif, qu'il fait 10 km pour aller sur un autre actif et qu'ensuite il lui faut 15 km pour rentrer chez lui, on renseignera alors 5+10=15 km)
- Le type de véhicule/transport utilisé (à choisir dans la liste déroulante parmi les éléments de la colonne L )</t>
  </si>
  <si>
    <t xml:space="preserve">Type de prestation </t>
  </si>
  <si>
    <t>Prestations:</t>
  </si>
  <si>
    <t xml:space="preserve">Ménage </t>
  </si>
  <si>
    <t>VUL - &lt; 3,5 tonnes - Essence</t>
  </si>
  <si>
    <t xml:space="preserve">Maintenance </t>
  </si>
  <si>
    <t>VUL - &lt; 3,5 tonnes - GNC</t>
  </si>
  <si>
    <t>Gardiennage</t>
  </si>
  <si>
    <t>VUL - &lt; 3,5 tonnes - GPL</t>
  </si>
  <si>
    <t>Accueil</t>
  </si>
  <si>
    <t>VUL - &lt; 3,5 tonnes - Diesel routier</t>
  </si>
  <si>
    <t xml:space="preserve">Prestataires RIE </t>
  </si>
  <si>
    <t>Voiture - motorisation essence - 2018</t>
  </si>
  <si>
    <t>Voiture - motorisation gazole - 2018</t>
  </si>
  <si>
    <t>Voiture - motorisation moyenne - 2018</t>
  </si>
  <si>
    <t>Voiture particulière - cœur de gamme - véhicule compact - électrique</t>
  </si>
  <si>
    <t>Voiture particulière - cœur de gamme - véhicule compact - Hybride rechargeable, plug in-hybrid, P2/prius</t>
  </si>
  <si>
    <t>Voiture particulière - cœur de gamme - véhicule compact - Hybride, mild, diesel</t>
  </si>
  <si>
    <t>Voiture particulière - cœur de gamme - véhicule compact - Hybride, mild, essence</t>
  </si>
  <si>
    <t>Voiture particulière - cœur de gamme - véhicule compact - Hybride, full, P2</t>
  </si>
  <si>
    <t>Moto =&lt; 250 cm3 - mixte - 2018</t>
  </si>
  <si>
    <t>Moto &gt; 250 cm3 - mixte - 2018</t>
  </si>
  <si>
    <t>Cyclomoteur - mixte - 2018</t>
  </si>
  <si>
    <t>Autobus moyen  - Agglomération de 100 000 à 250 000 habitants</t>
  </si>
  <si>
    <t>Autobus moyen - Agglomération de plus de 250 000 habitants</t>
  </si>
  <si>
    <t>Autobus moyen - Agglomération moins de 100 000 habitants</t>
  </si>
  <si>
    <t>Métro - 2019 - Ile de France</t>
  </si>
  <si>
    <t>Métro, tramway, trolleybus - 2018 - Agglomération &gt; 250 000 habitants</t>
  </si>
  <si>
    <t>Métro, tramway, trolleybus - 2018 - Agglomération de 100 000 à 250 000 habitants</t>
  </si>
  <si>
    <t>RER et transilien - 2019 - Ile de France</t>
  </si>
  <si>
    <t>TER - 2019 - traction moyenne</t>
  </si>
  <si>
    <t xml:space="preserve">TGV - 2019 </t>
  </si>
  <si>
    <t>Tramway - 2019 - Ile de France</t>
  </si>
  <si>
    <t>FE Bureaux (kgCO2eq/kWhEF)</t>
  </si>
  <si>
    <t>FE Résidentiel (kgCO2eq/kWhEF)</t>
  </si>
  <si>
    <t>Test Garantie d'origine</t>
  </si>
  <si>
    <t>Vecteur énergétique chauffage</t>
  </si>
  <si>
    <t>Données sur facture : Électricité (hors autoconsommation) tous usages confondus</t>
  </si>
  <si>
    <t>oui</t>
  </si>
  <si>
    <t>Gaz</t>
  </si>
  <si>
    <t>H1a</t>
  </si>
  <si>
    <t>H1b</t>
  </si>
  <si>
    <t>H1c</t>
  </si>
  <si>
    <t>H2a</t>
  </si>
  <si>
    <t>H2b</t>
  </si>
  <si>
    <t>H2c</t>
  </si>
  <si>
    <t>H2d</t>
  </si>
  <si>
    <t>H3</t>
  </si>
  <si>
    <t>Données sur facture : Gaz méthane (naturel) issu des réseaux</t>
  </si>
  <si>
    <t>non</t>
  </si>
  <si>
    <t>Autre vecteur</t>
  </si>
  <si>
    <t>EGES E+F Bureaux max</t>
  </si>
  <si>
    <t xml:space="preserve">Données sur facture : Gaz butane </t>
  </si>
  <si>
    <t>EGES E+F max résidentiel</t>
  </si>
  <si>
    <t>Données sur facture : Gaz propane</t>
  </si>
  <si>
    <t>EGES E+F Bureaux - Gaz</t>
  </si>
  <si>
    <t xml:space="preserve">Données sur facture : Fioul domestique </t>
  </si>
  <si>
    <t>EGES E+F max Résidentiel - Gaz</t>
  </si>
  <si>
    <t>18.0</t>
  </si>
  <si>
    <t xml:space="preserve">Données sur facture : Charbon (anthracite) </t>
  </si>
  <si>
    <t>Valeur de majoration RIE (kgCO2/m²RIE)</t>
  </si>
  <si>
    <t>Ligne de recherche dans le tableau de seuils E+FF</t>
  </si>
  <si>
    <t xml:space="preserve">Données sur facture : Bois, biomasse-Plaquettes d’industrie (10-15 % humidité) </t>
  </si>
  <si>
    <t>Données sur facture : Bois, biomasse-Plaquettes forestières (25 % humidité)</t>
  </si>
  <si>
    <t>Données sur facture : Bois, biomasse-Granulés (pellets) ou briquettes (8 % humidité)</t>
  </si>
  <si>
    <t>Valeur de majoration Info (kgCO2/m²info)</t>
  </si>
  <si>
    <t xml:space="preserve">Données sur facture : Bois, biomasse-Buche (20 % humidité) </t>
  </si>
  <si>
    <t xml:space="preserve">Données sur facture : Autres combustibles fossiles </t>
  </si>
  <si>
    <t>Données sur facture : Réseau de chaleur urbain</t>
  </si>
  <si>
    <t>Données sur facture : Réseau de froid urbain</t>
  </si>
  <si>
    <t>Fluides frigorigènes</t>
  </si>
  <si>
    <t>PRG à 100 ans AR5</t>
  </si>
  <si>
    <t>Dioxyde de carbone d'origine fossile</t>
  </si>
  <si>
    <t>Méthane d'origine fossile</t>
  </si>
  <si>
    <t>Méthane d'origine biogénique</t>
  </si>
  <si>
    <t>Protoxyde d'azote</t>
  </si>
  <si>
    <t>Dioxyde de carbone d'origine biogénique</t>
  </si>
  <si>
    <t>Hexafluorure de soufre</t>
  </si>
  <si>
    <t>Trifluorure d'azote</t>
  </si>
  <si>
    <t>R23</t>
  </si>
  <si>
    <t>R32</t>
  </si>
  <si>
    <t>R125</t>
  </si>
  <si>
    <t>R134a</t>
  </si>
  <si>
    <t>R143a</t>
  </si>
  <si>
    <t>R152a</t>
  </si>
  <si>
    <t>R227ea</t>
  </si>
  <si>
    <t>R4310mee</t>
  </si>
  <si>
    <t>R14</t>
  </si>
  <si>
    <t>R116</t>
  </si>
  <si>
    <t>R218</t>
  </si>
  <si>
    <t>R318</t>
  </si>
  <si>
    <t>R5114</t>
  </si>
  <si>
    <t>R404a</t>
  </si>
  <si>
    <t>R407a</t>
  </si>
  <si>
    <t>R407c</t>
  </si>
  <si>
    <t>R407f</t>
  </si>
  <si>
    <t>R410a</t>
  </si>
  <si>
    <t>R417a</t>
  </si>
  <si>
    <t>R422a</t>
  </si>
  <si>
    <t>R422d</t>
  </si>
  <si>
    <t>R427a</t>
  </si>
  <si>
    <t>R507</t>
  </si>
  <si>
    <t>R507a</t>
  </si>
  <si>
    <t>R11</t>
  </si>
  <si>
    <t>R12</t>
  </si>
  <si>
    <t>R13</t>
  </si>
  <si>
    <t>R113</t>
  </si>
  <si>
    <t>R114</t>
  </si>
  <si>
    <t>R115</t>
  </si>
  <si>
    <t>Halon-1301  </t>
  </si>
  <si>
    <t>Halon-1211  </t>
  </si>
  <si>
    <t>Halon-2402  </t>
  </si>
  <si>
    <t>Carbon tetrachloride  </t>
  </si>
  <si>
    <t>Methyl bromide  </t>
  </si>
  <si>
    <t>Methyl chloroform  </t>
  </si>
  <si>
    <t>R22</t>
  </si>
  <si>
    <t>R123</t>
  </si>
  <si>
    <t>R124</t>
  </si>
  <si>
    <t>R141b</t>
  </si>
  <si>
    <t>R142b</t>
  </si>
  <si>
    <t>R225ca</t>
  </si>
  <si>
    <t>R225cb</t>
  </si>
  <si>
    <t>R502</t>
  </si>
  <si>
    <t>R401a</t>
  </si>
  <si>
    <t>R408a</t>
  </si>
  <si>
    <t>Type_dec_tert</t>
  </si>
  <si>
    <t>Type_Pre</t>
  </si>
  <si>
    <t>Canettes ou capsules alu</t>
  </si>
  <si>
    <t>1. Aucune difficulté</t>
  </si>
  <si>
    <t>Cartons</t>
  </si>
  <si>
    <t>2. Raisonnable</t>
  </si>
  <si>
    <t>DIB</t>
  </si>
  <si>
    <t>3. Complexe et/ou chronophage</t>
  </si>
  <si>
    <t>Palettes</t>
  </si>
  <si>
    <t>4. Donnée non disponible</t>
  </si>
  <si>
    <t>Papiers</t>
  </si>
  <si>
    <t>Verre</t>
  </si>
  <si>
    <t>Gobelets et bouteilles en plastique PET</t>
  </si>
  <si>
    <t>Type_on</t>
  </si>
  <si>
    <t>Gobelets cartons</t>
  </si>
  <si>
    <t>Organiques</t>
  </si>
  <si>
    <t>D3E</t>
  </si>
  <si>
    <t>Type_chx</t>
  </si>
  <si>
    <t>DPE / RT</t>
  </si>
  <si>
    <t>Bilan Carbone / GHG</t>
  </si>
  <si>
    <t>Mode_traitement_dec</t>
  </si>
  <si>
    <t>Manuel</t>
  </si>
  <si>
    <t>Stockage</t>
  </si>
  <si>
    <t>Forfaitaire</t>
  </si>
  <si>
    <t>Incinération</t>
  </si>
  <si>
    <t>Compostage</t>
  </si>
  <si>
    <t>Recyclage</t>
  </si>
  <si>
    <t>Méthanisation</t>
  </si>
  <si>
    <t xml:space="preserve">Non connu </t>
  </si>
  <si>
    <t>Commun</t>
  </si>
  <si>
    <t>Individuel</t>
  </si>
  <si>
    <t>Type_dec</t>
  </si>
  <si>
    <t>FE (kgCO2/tonne) 
base ADEME</t>
  </si>
  <si>
    <t>Emissions évitées (kgCO2/tonne)
base ADEME</t>
  </si>
  <si>
    <t>Canettes ou capsules alu Stockage</t>
  </si>
  <si>
    <t>_</t>
  </si>
  <si>
    <t>Canettes ou capsules alu Incinération</t>
  </si>
  <si>
    <t>Canettes ou capsules alu Recyclage</t>
  </si>
  <si>
    <t xml:space="preserve">Canettes ou capsules alu Non connu  </t>
  </si>
  <si>
    <t>Cartons Stockage</t>
  </si>
  <si>
    <t>Cartons Incinération</t>
  </si>
  <si>
    <t>Cartons Recyclage</t>
  </si>
  <si>
    <t xml:space="preserve">Cartons Non connu </t>
  </si>
  <si>
    <t>DIB Stockage</t>
  </si>
  <si>
    <t>DIB Incinération</t>
  </si>
  <si>
    <t xml:space="preserve">DIB Non connu </t>
  </si>
  <si>
    <t>Palettes Stockage</t>
  </si>
  <si>
    <t>Palettes Incinération</t>
  </si>
  <si>
    <t>Palettes Recyclage</t>
  </si>
  <si>
    <t xml:space="preserve">Palettes Non connu </t>
  </si>
  <si>
    <t>Papiers Stockage</t>
  </si>
  <si>
    <t>Papiers Incinération</t>
  </si>
  <si>
    <t>Papiers Recyclage</t>
  </si>
  <si>
    <t xml:space="preserve">Papiers Non connu </t>
  </si>
  <si>
    <t>Verre Stockage</t>
  </si>
  <si>
    <t>Verre Incinération</t>
  </si>
  <si>
    <t>Verre Recyclage</t>
  </si>
  <si>
    <t xml:space="preserve">Verre Non connu </t>
  </si>
  <si>
    <t>Gobelets et bouteilles en plastique PET Stockage</t>
  </si>
  <si>
    <t>Gobelets et bouteilles en plastique PET Incinération</t>
  </si>
  <si>
    <t>Gobelets et bouteilles en plastique PET Recyclage</t>
  </si>
  <si>
    <t xml:space="preserve">Gobelets et bouteilles en plastique PET Non connu </t>
  </si>
  <si>
    <t>Gobelets cartons Stockage</t>
  </si>
  <si>
    <t>Gobelets cartons Incinération</t>
  </si>
  <si>
    <t>Gobelets cartons Recyclage</t>
  </si>
  <si>
    <t xml:space="preserve">Gobelets cartons Non connu </t>
  </si>
  <si>
    <t>Organiques Méthanisation</t>
  </si>
  <si>
    <t>Organiques Stockage</t>
  </si>
  <si>
    <t>Organiques Incinération</t>
  </si>
  <si>
    <t>Organiques Compostage</t>
  </si>
  <si>
    <t>Organiques Non Connu</t>
  </si>
  <si>
    <t>D3E Stockage</t>
  </si>
  <si>
    <t>D3E Incinération</t>
  </si>
  <si>
    <t>D3E Recyclage</t>
  </si>
  <si>
    <t xml:space="preserve">D3E Non connu </t>
  </si>
  <si>
    <t>Test logique</t>
  </si>
  <si>
    <t>Type de consommables</t>
  </si>
  <si>
    <t>Repas moyen</t>
  </si>
  <si>
    <t>Type d'intrants</t>
  </si>
  <si>
    <t>Sacs poubelles</t>
  </si>
  <si>
    <t>Produits nettoyants : Acide chlorhydrique</t>
  </si>
  <si>
    <t>Produits nettoyants : Autres</t>
  </si>
  <si>
    <t>Typologie d'actifs</t>
  </si>
  <si>
    <t>Résidentiel collectif</t>
  </si>
  <si>
    <t>Bureaux</t>
  </si>
  <si>
    <t>Mode de chauffage</t>
  </si>
  <si>
    <t>Collectif</t>
  </si>
  <si>
    <t>kgCO2e/tonne.km</t>
  </si>
  <si>
    <t>Base Carbone</t>
  </si>
  <si>
    <t>France continentale</t>
  </si>
  <si>
    <t>Nombre minimum de places vélo</t>
  </si>
  <si>
    <t>Nb d'ETP</t>
  </si>
  <si>
    <t>Nombre minimum de places véhicules électriques</t>
  </si>
  <si>
    <t>kgCO2e/km</t>
  </si>
  <si>
    <t>Nb de places VL</t>
  </si>
  <si>
    <t>kgCO2e/passager.km</t>
  </si>
  <si>
    <t>kgCO2eq/repas</t>
  </si>
  <si>
    <t>kgCO2eq/kg de produit</t>
  </si>
  <si>
    <t>FE société Evea dans le cadre du Guide Secteur Propreté</t>
  </si>
  <si>
    <t>Base Barbone 7.1</t>
  </si>
  <si>
    <t>Domicile-travail :</t>
  </si>
  <si>
    <t>Innovation - Transports à proximité</t>
  </si>
  <si>
    <t>Source</t>
  </si>
  <si>
    <t>Périmètre</t>
  </si>
  <si>
    <t>kgCO2/unité</t>
  </si>
  <si>
    <t>Voiture moyenne - courte distance - 2018</t>
  </si>
  <si>
    <t>Voiture moyenne - longue distance - 2018</t>
  </si>
  <si>
    <t>Voiture moyenne - mixte - 2018</t>
  </si>
  <si>
    <t>Cas 1</t>
  </si>
  <si>
    <t>Cas 2</t>
  </si>
  <si>
    <t>Différents usage possible</t>
  </si>
  <si>
    <t>Valeur USE Modulé</t>
  </si>
  <si>
    <t>Surface associée (m²)</t>
  </si>
  <si>
    <t>Bureaux standards</t>
  </si>
  <si>
    <t>Valeur CVC</t>
  </si>
  <si>
    <t>Open space</t>
  </si>
  <si>
    <t>Part CVC sur les 110 kWhEF/m² moyen</t>
  </si>
  <si>
    <t>Flex Office</t>
  </si>
  <si>
    <t>Espace Co-working</t>
  </si>
  <si>
    <t>Salle haute intensité - Salle de marché</t>
  </si>
  <si>
    <t>Ecart à H1a CVC</t>
  </si>
  <si>
    <t>Salle haute intensité - Centre d'appel</t>
  </si>
  <si>
    <t>Ecart pondéré CVC</t>
  </si>
  <si>
    <t>Zone accueil public</t>
  </si>
  <si>
    <t>Grande salle de réunion - Auditorium - Amphitéâtre</t>
  </si>
  <si>
    <t>Valeur USE restant sur les 110 kWhEF</t>
  </si>
  <si>
    <t>Centre documentaire</t>
  </si>
  <si>
    <t>CALCUL USE DT</t>
  </si>
  <si>
    <t>Ecart à la valeur USE restant</t>
  </si>
  <si>
    <t>A partir des déclarations OPERAT, remplir :
- les surfaces par usages (plage O2-O10)
- les valeurs d'amplitude horaire, de surface par poste, de taux d'ccupation pour chaque usage concerné</t>
  </si>
  <si>
    <t>Ic E+f max BUREAUX
Valeur Seuil Carbone 2030 CREEM v1</t>
  </si>
  <si>
    <r>
      <t xml:space="preserve">Ic E+f max BUREAUX </t>
    </r>
    <r>
      <rPr>
        <b/>
        <sz val="11"/>
        <color rgb="FFFFFF00"/>
        <rFont val="Calibri"/>
        <family val="2"/>
        <scheme val="minor"/>
      </rPr>
      <t>GAZ</t>
    </r>
    <r>
      <rPr>
        <b/>
        <sz val="11"/>
        <color theme="1"/>
        <rFont val="Calibri"/>
        <family val="2"/>
        <scheme val="minor"/>
      </rPr>
      <t xml:space="preserve">
Valeur Seuil Carbone 2030 CREEM v1</t>
    </r>
  </si>
  <si>
    <r>
      <rPr>
        <b/>
        <sz val="11"/>
        <color theme="0"/>
        <rFont val="Calibri"/>
        <family val="2"/>
        <scheme val="minor"/>
      </rPr>
      <t>Composante USE</t>
    </r>
    <r>
      <rPr>
        <sz val="11"/>
        <color theme="0"/>
        <rFont val="Calibri"/>
        <family val="2"/>
        <scheme val="minor"/>
      </rPr>
      <t xml:space="preserve">
en kWh/m2/an</t>
    </r>
  </si>
  <si>
    <t>Valeur à renseigner par l'assujetti</t>
  </si>
  <si>
    <t>Indicateur d'intensité d'usage étalon</t>
  </si>
  <si>
    <t>Amplitude horaire annuelle (h ouvrées/an)</t>
  </si>
  <si>
    <t>Densité Temporelle étalon (h ouvrées/an)</t>
  </si>
  <si>
    <t>Surface par poste de travail (m2/poste)</t>
  </si>
  <si>
    <t>Surface par poste étalon (m2/poste)</t>
  </si>
  <si>
    <t>Taux d'occupation nominal (%)</t>
  </si>
  <si>
    <t>Taux d'occupation étalon (%)</t>
  </si>
  <si>
    <t>Valeur USE étalon</t>
  </si>
  <si>
    <t>Valeur USE modulé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</si>
</sst>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00"/>
    <numFmt numFmtId="166" formatCode="0.0"/>
    <numFmt numFmtId="167" formatCode="0.0000"/>
    <numFmt numFmtId="168" formatCode="_-* #,##0_-;\-* #,##0_-;_-* &quot;-&quot;??_-;_-@_-"/>
  </numFmts>
  <fonts count="39" x14ac:knownFonts="1">
    <font>
      <sz val="11"/>
      <color theme="1"/>
      <name val="Calibri"/>
      <family val="2"/>
      <scheme val="minor"/>
    </font>
    <font>
      <sz val="11"/>
      <color theme="1"/>
      <name val="Calibri"/>
      <family val="2"/>
      <scheme val="minor"/>
    </font>
    <font>
      <b/>
      <sz val="11"/>
      <color theme="1"/>
      <name val="Calibri"/>
      <family val="2"/>
      <scheme val="minor"/>
    </font>
    <font>
      <sz val="7"/>
      <color rgb="FF000000"/>
      <name val="Arial"/>
      <family val="2"/>
    </font>
    <font>
      <sz val="9"/>
      <name val="Geneva"/>
    </font>
    <font>
      <b/>
      <sz val="14"/>
      <color theme="0"/>
      <name val="Calibri"/>
      <family val="2"/>
      <scheme val="minor"/>
    </font>
    <font>
      <sz val="10"/>
      <color theme="1"/>
      <name val="Calibri"/>
      <family val="2"/>
      <scheme val="minor"/>
    </font>
    <font>
      <b/>
      <sz val="9"/>
      <color theme="0"/>
      <name val="Calibri"/>
      <family val="2"/>
      <scheme val="minor"/>
    </font>
    <font>
      <b/>
      <sz val="11"/>
      <color theme="0"/>
      <name val="Calibri"/>
      <family val="2"/>
      <scheme val="minor"/>
    </font>
    <font>
      <b/>
      <sz val="10"/>
      <color theme="1"/>
      <name val="Calibri"/>
      <family val="2"/>
      <scheme val="minor"/>
    </font>
    <font>
      <b/>
      <sz val="9"/>
      <name val="Geneva"/>
    </font>
    <font>
      <b/>
      <sz val="10"/>
      <name val="Arial"/>
      <family val="2"/>
    </font>
    <font>
      <sz val="9"/>
      <name val="Calibri"/>
      <family val="2"/>
      <scheme val="minor"/>
    </font>
    <font>
      <sz val="10"/>
      <name val="Calibri"/>
      <family val="2"/>
      <scheme val="minor"/>
    </font>
    <font>
      <b/>
      <sz val="12"/>
      <name val="Calibri"/>
      <family val="2"/>
      <scheme val="minor"/>
    </font>
    <font>
      <b/>
      <sz val="12"/>
      <color theme="1"/>
      <name val="Calibri"/>
      <family val="2"/>
      <scheme val="minor"/>
    </font>
    <font>
      <sz val="11"/>
      <color rgb="FF242424"/>
      <name val="Segoe UI"/>
      <family val="2"/>
    </font>
    <font>
      <b/>
      <sz val="8"/>
      <color rgb="FF242424"/>
      <name val="Segoe UI"/>
      <family val="2"/>
    </font>
    <font>
      <sz val="10"/>
      <name val="Arial"/>
      <family val="2"/>
    </font>
    <font>
      <b/>
      <sz val="18"/>
      <color theme="0"/>
      <name val="Arial"/>
      <family val="2"/>
    </font>
    <font>
      <sz val="11"/>
      <name val="Calibri"/>
      <family val="2"/>
      <scheme val="minor"/>
    </font>
    <font>
      <i/>
      <sz val="11"/>
      <color theme="1" tint="0.249977111117893"/>
      <name val="Calibri"/>
      <family val="2"/>
      <scheme val="minor"/>
    </font>
    <font>
      <b/>
      <sz val="20"/>
      <color theme="1"/>
      <name val="Calibri"/>
      <family val="2"/>
      <scheme val="minor"/>
    </font>
    <font>
      <b/>
      <sz val="18"/>
      <color theme="1"/>
      <name val="Calibri"/>
      <family val="2"/>
      <scheme val="minor"/>
    </font>
    <font>
      <b/>
      <sz val="14"/>
      <color theme="1"/>
      <name val="Calibri"/>
      <family val="2"/>
      <scheme val="minor"/>
    </font>
    <font>
      <b/>
      <sz val="20"/>
      <color theme="0"/>
      <name val="Calibri"/>
      <family val="2"/>
      <scheme val="minor"/>
    </font>
    <font>
      <i/>
      <sz val="11"/>
      <color theme="1"/>
      <name val="Calibri"/>
      <family val="2"/>
      <scheme val="minor"/>
    </font>
    <font>
      <sz val="10"/>
      <color rgb="FF404040"/>
      <name val="Symbol"/>
      <family val="1"/>
      <charset val="2"/>
    </font>
    <font>
      <sz val="7"/>
      <color rgb="FF404040"/>
      <name val="Times New Roman"/>
      <family val="1"/>
    </font>
    <font>
      <sz val="10"/>
      <color rgb="FF404040"/>
      <name val="Calibri"/>
      <family val="2"/>
      <scheme val="minor"/>
    </font>
    <font>
      <sz val="10"/>
      <color rgb="FF404040"/>
      <name val="Courier New"/>
      <family val="3"/>
    </font>
    <font>
      <i/>
      <sz val="10"/>
      <name val="Calibri"/>
      <family val="2"/>
      <scheme val="minor"/>
    </font>
    <font>
      <sz val="11"/>
      <color theme="0"/>
      <name val="Calibri"/>
      <family val="2"/>
      <scheme val="minor"/>
    </font>
    <font>
      <b/>
      <sz val="11"/>
      <color rgb="FFFFFF00"/>
      <name val="Calibri"/>
      <family val="2"/>
      <scheme val="minor"/>
    </font>
    <font>
      <sz val="10"/>
      <color rgb="FF000000"/>
      <name val="Calibri"/>
      <family val="2"/>
      <scheme val="minor"/>
    </font>
    <font>
      <b/>
      <sz val="10"/>
      <color rgb="FF000000"/>
      <name val="Calibri"/>
      <family val="2"/>
      <scheme val="minor"/>
    </font>
    <font>
      <sz val="10"/>
      <color rgb="FFFF0000"/>
      <name val="Calibri"/>
      <family val="2"/>
      <scheme val="minor"/>
    </font>
    <font>
      <sz val="11"/>
      <color rgb="FF000000"/>
      <name val="Calibri"/>
      <family val="2"/>
      <scheme val="minor"/>
    </font>
    <font>
      <i/>
      <sz val="11"/>
      <name val="Calibri"/>
      <family val="2"/>
      <scheme val="minor"/>
    </font>
  </fonts>
  <fills count="26">
    <fill>
      <patternFill patternType="none"/>
    </fill>
    <fill>
      <patternFill patternType="gray125"/>
    </fill>
    <fill>
      <patternFill patternType="solid">
        <fgColor rgb="FFEEEEEE"/>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rgb="FF7030A0"/>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theme="2"/>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4" tint="0.79998168889431442"/>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003459"/>
        <bgColor indexed="64"/>
      </patternFill>
    </fill>
    <fill>
      <patternFill patternType="solid">
        <fgColor rgb="FFD1EFD2"/>
        <bgColor indexed="64"/>
      </patternFill>
    </fill>
    <fill>
      <patternFill patternType="solid">
        <fgColor theme="4" tint="0.59999389629810485"/>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8" tint="0.39997558519241921"/>
        <bgColor indexed="64"/>
      </patternFill>
    </fill>
    <fill>
      <patternFill patternType="solid">
        <fgColor rgb="FF577D71"/>
        <bgColor indexed="64"/>
      </patternFill>
    </fill>
    <fill>
      <patternFill patternType="solid">
        <fgColor rgb="FFFFFFFF"/>
        <bgColor rgb="FF000000"/>
      </patternFill>
    </fill>
    <fill>
      <patternFill patternType="solid">
        <fgColor rgb="FFFFC000"/>
        <bgColor indexed="64"/>
      </patternFill>
    </fill>
  </fills>
  <borders count="62">
    <border>
      <left/>
      <right/>
      <top/>
      <bottom/>
      <diagonal/>
    </border>
    <border>
      <left style="thin">
        <color rgb="FF000000"/>
      </left>
      <right style="medium">
        <color rgb="FFD8D8D8"/>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double">
        <color theme="4" tint="0.39997558519241921"/>
      </right>
      <top style="thin">
        <color indexed="64"/>
      </top>
      <bottom/>
      <diagonal/>
    </border>
    <border>
      <left style="double">
        <color theme="4"/>
      </left>
      <right/>
      <top style="mediumDashed">
        <color theme="4"/>
      </top>
      <bottom style="mediumDashed">
        <color theme="4"/>
      </bottom>
      <diagonal/>
    </border>
    <border>
      <left style="double">
        <color theme="4"/>
      </left>
      <right/>
      <top style="mediumDashed">
        <color theme="4"/>
      </top>
      <bottom/>
      <diagonal/>
    </border>
    <border>
      <left style="thin">
        <color indexed="64"/>
      </left>
      <right style="thin">
        <color indexed="64"/>
      </right>
      <top style="thin">
        <color indexed="64"/>
      </top>
      <bottom style="mediumDashed">
        <color theme="4"/>
      </bottom>
      <diagonal/>
    </border>
    <border>
      <left style="medium">
        <color theme="4" tint="0.39997558519241921"/>
      </left>
      <right style="medium">
        <color theme="4" tint="0.39997558519241921"/>
      </right>
      <top style="medium">
        <color theme="4" tint="0.39997558519241921"/>
      </top>
      <bottom style="thin">
        <color theme="4" tint="0.39997558519241921"/>
      </bottom>
      <diagonal/>
    </border>
    <border>
      <left style="double">
        <color theme="4"/>
      </left>
      <right style="double">
        <color theme="4" tint="0.39997558519241921"/>
      </right>
      <top style="mediumDashed">
        <color theme="4"/>
      </top>
      <bottom style="mediumDashed">
        <color theme="4"/>
      </bottom>
      <diagonal/>
    </border>
    <border>
      <left style="medium">
        <color theme="4" tint="0.39997558519241921"/>
      </left>
      <right style="medium">
        <color theme="4" tint="0.39997558519241921"/>
      </right>
      <top style="thin">
        <color theme="4" tint="0.39997558519241921"/>
      </top>
      <bottom style="medium">
        <color theme="4" tint="0.3999755851924192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theme="4" tint="0.39997558519241921"/>
      </right>
      <top/>
      <bottom/>
      <diagonal/>
    </border>
    <border>
      <left style="thin">
        <color theme="4" tint="0.39997558519241921"/>
      </left>
      <right style="thin">
        <color theme="4" tint="0.39997558519241921"/>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double">
        <color theme="4" tint="0.39997558519241921"/>
      </right>
      <top style="thin">
        <color indexed="64"/>
      </top>
      <bottom/>
      <diagonal/>
    </border>
    <border>
      <left/>
      <right style="double">
        <color theme="4" tint="0.39997558519241921"/>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D1D1D1"/>
      </left>
      <right style="medium">
        <color rgb="FFD1D1D1"/>
      </right>
      <top style="medium">
        <color rgb="FFD1D1D1"/>
      </top>
      <bottom style="medium">
        <color rgb="FFD1D1D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medium">
        <color rgb="FFD1D1D1"/>
      </right>
      <top style="medium">
        <color rgb="FFD1D1D1"/>
      </top>
      <bottom style="medium">
        <color rgb="FFD1D1D1"/>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style="medium">
        <color indexed="64"/>
      </bottom>
      <diagonal/>
    </border>
    <border>
      <left/>
      <right style="thin">
        <color indexed="64"/>
      </right>
      <top style="mediumDashed">
        <color theme="4"/>
      </top>
      <bottom style="mediumDashed">
        <color theme="4"/>
      </bottom>
      <diagonal/>
    </border>
    <border>
      <left style="medium">
        <color indexed="64"/>
      </left>
      <right style="medium">
        <color indexed="64"/>
      </right>
      <top/>
      <bottom/>
      <diagonal/>
    </border>
    <border>
      <left/>
      <right/>
      <top style="thin">
        <color indexed="64"/>
      </top>
      <bottom style="thin">
        <color indexed="64"/>
      </bottom>
      <diagonal/>
    </border>
    <border>
      <left style="thin">
        <color indexed="64"/>
      </left>
      <right/>
      <top style="thin">
        <color indexed="64"/>
      </top>
      <bottom style="mediumDashed">
        <color theme="4"/>
      </bottom>
      <diagonal/>
    </border>
    <border>
      <left/>
      <right/>
      <top style="thin">
        <color indexed="64"/>
      </top>
      <bottom style="mediumDashed">
        <color theme="4"/>
      </bottom>
      <diagonal/>
    </border>
    <border>
      <left/>
      <right style="thin">
        <color indexed="64"/>
      </right>
      <top style="thin">
        <color indexed="64"/>
      </top>
      <bottom style="mediumDashed">
        <color theme="4"/>
      </bottom>
      <diagonal/>
    </border>
    <border>
      <left/>
      <right style="thin">
        <color indexed="64"/>
      </right>
      <top/>
      <bottom/>
      <diagonal/>
    </border>
    <border>
      <left/>
      <right style="thin">
        <color indexed="64"/>
      </right>
      <top/>
      <bottom style="thin">
        <color indexed="64"/>
      </bottom>
      <diagonal/>
    </border>
    <border>
      <left style="double">
        <color rgb="FF4472C4"/>
      </left>
      <right/>
      <top style="mediumDashed">
        <color rgb="FF4472C4"/>
      </top>
      <bottom style="mediumDashed">
        <color rgb="FF4472C4"/>
      </bottom>
      <diagonal/>
    </border>
    <border>
      <left style="medium">
        <color rgb="FFD1D1D1"/>
      </left>
      <right style="medium">
        <color rgb="FFD1D1D1"/>
      </right>
      <top style="medium">
        <color rgb="FFD1D1D1"/>
      </top>
      <bottom style="thin">
        <color indexed="64"/>
      </bottom>
      <diagonal/>
    </border>
    <border>
      <left style="medium">
        <color rgb="FFD1D1D1"/>
      </left>
      <right style="medium">
        <color rgb="FFD1D1D1"/>
      </right>
      <top/>
      <bottom style="medium">
        <color rgb="FFD1D1D1"/>
      </bottom>
      <diagonal/>
    </border>
  </borders>
  <cellStyleXfs count="6">
    <xf numFmtId="0" fontId="0" fillId="0" borderId="0"/>
    <xf numFmtId="9" fontId="1" fillId="0" borderId="0" applyFont="0" applyFill="0" applyBorder="0" applyAlignment="0" applyProtection="0"/>
    <xf numFmtId="0" fontId="4" fillId="0" borderId="0"/>
    <xf numFmtId="0" fontId="1" fillId="0" borderId="0"/>
    <xf numFmtId="0" fontId="18" fillId="0" borderId="0"/>
    <xf numFmtId="43" fontId="1" fillId="0" borderId="0" applyFont="0" applyFill="0" applyBorder="0" applyAlignment="0" applyProtection="0"/>
  </cellStyleXfs>
  <cellXfs count="354">
    <xf numFmtId="0" fontId="0" fillId="0" borderId="0" xfId="0"/>
    <xf numFmtId="0" fontId="0" fillId="0" borderId="0" xfId="0" applyAlignment="1">
      <alignmen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applyAlignment="1">
      <alignment horizontal="center" vertical="center"/>
    </xf>
    <xf numFmtId="0" fontId="4" fillId="0" borderId="0" xfId="2"/>
    <xf numFmtId="0" fontId="6" fillId="0" borderId="0" xfId="2" applyFont="1"/>
    <xf numFmtId="0" fontId="7" fillId="4" borderId="3"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2" fontId="0" fillId="0" borderId="3" xfId="0" applyNumberFormat="1" applyBorder="1" applyAlignment="1">
      <alignment horizontal="center" vertical="center"/>
    </xf>
    <xf numFmtId="9" fontId="0" fillId="3" borderId="0" xfId="1" applyFont="1" applyFill="1" applyAlignment="1">
      <alignment horizontal="center" vertical="center"/>
    </xf>
    <xf numFmtId="2" fontId="0" fillId="3" borderId="0" xfId="0" applyNumberFormat="1" applyFill="1" applyAlignment="1">
      <alignment horizontal="center" vertical="center"/>
    </xf>
    <xf numFmtId="1" fontId="0" fillId="0" borderId="0" xfId="0" applyNumberFormat="1"/>
    <xf numFmtId="2" fontId="2" fillId="3" borderId="4" xfId="0" applyNumberFormat="1" applyFont="1" applyFill="1" applyBorder="1" applyAlignment="1">
      <alignment horizontal="center" vertical="center"/>
    </xf>
    <xf numFmtId="0" fontId="7" fillId="5" borderId="10" xfId="0" applyFont="1" applyFill="1" applyBorder="1" applyAlignment="1">
      <alignment horizontal="center" vertical="center" wrapText="1"/>
    </xf>
    <xf numFmtId="0" fontId="8" fillId="6" borderId="13" xfId="0" applyFont="1" applyFill="1" applyBorder="1"/>
    <xf numFmtId="0" fontId="0" fillId="7" borderId="13" xfId="0" applyFill="1" applyBorder="1"/>
    <xf numFmtId="0" fontId="0" fillId="0" borderId="13" xfId="0" applyBorder="1"/>
    <xf numFmtId="0" fontId="0" fillId="0" borderId="14" xfId="0" applyBorder="1"/>
    <xf numFmtId="0" fontId="0" fillId="0" borderId="15" xfId="0" applyBorder="1"/>
    <xf numFmtId="0" fontId="0" fillId="0" borderId="0" xfId="0" applyAlignment="1">
      <alignment horizontal="right"/>
    </xf>
    <xf numFmtId="0" fontId="10" fillId="0" borderId="0" xfId="2" applyFont="1"/>
    <xf numFmtId="0" fontId="7" fillId="5" borderId="5" xfId="2" applyFont="1" applyFill="1" applyBorder="1" applyAlignment="1">
      <alignment horizontal="center" vertical="center" wrapText="1"/>
    </xf>
    <xf numFmtId="0" fontId="7" fillId="5" borderId="6" xfId="2" applyFont="1" applyFill="1" applyBorder="1" applyAlignment="1">
      <alignment horizontal="center" vertical="center" wrapText="1"/>
    </xf>
    <xf numFmtId="0" fontId="7" fillId="5" borderId="10" xfId="2" applyFont="1" applyFill="1" applyBorder="1" applyAlignment="1">
      <alignment horizontal="center" vertical="center" wrapText="1"/>
    </xf>
    <xf numFmtId="2" fontId="7" fillId="5" borderId="10" xfId="2" applyNumberFormat="1" applyFont="1" applyFill="1" applyBorder="1" applyAlignment="1">
      <alignment horizontal="center" vertical="center" wrapText="1"/>
    </xf>
    <xf numFmtId="0" fontId="11" fillId="0" borderId="3" xfId="2" applyFont="1" applyBorder="1" applyAlignment="1">
      <alignment vertical="center"/>
    </xf>
    <xf numFmtId="0" fontId="4" fillId="0" borderId="3" xfId="2" applyBorder="1"/>
    <xf numFmtId="0" fontId="10" fillId="0" borderId="3" xfId="2" applyFont="1" applyBorder="1"/>
    <xf numFmtId="0" fontId="11" fillId="0" borderId="0" xfId="2" applyFont="1" applyAlignment="1">
      <alignment vertical="center"/>
    </xf>
    <xf numFmtId="0" fontId="4" fillId="0" borderId="16" xfId="2" applyBorder="1"/>
    <xf numFmtId="0" fontId="0" fillId="0" borderId="0" xfId="0" applyAlignment="1">
      <alignment horizontal="center" vertical="center"/>
    </xf>
    <xf numFmtId="0" fontId="7" fillId="0" borderId="0" xfId="0" applyFont="1" applyAlignment="1">
      <alignment horizontal="center" vertical="center" wrapText="1"/>
    </xf>
    <xf numFmtId="0" fontId="7" fillId="0" borderId="28" xfId="0" applyFont="1" applyBorder="1" applyAlignment="1">
      <alignment horizontal="center" vertical="center" wrapText="1"/>
    </xf>
    <xf numFmtId="0" fontId="0" fillId="0" borderId="29" xfId="0" applyBorder="1"/>
    <xf numFmtId="0" fontId="0" fillId="0" borderId="28" xfId="0" applyBorder="1"/>
    <xf numFmtId="0" fontId="0" fillId="0" borderId="19" xfId="0" applyBorder="1"/>
    <xf numFmtId="0" fontId="0" fillId="0" borderId="20" xfId="0" applyBorder="1"/>
    <xf numFmtId="0" fontId="0" fillId="0" borderId="32" xfId="0" applyBorder="1"/>
    <xf numFmtId="2" fontId="0" fillId="0" borderId="28" xfId="0" applyNumberFormat="1" applyBorder="1" applyAlignment="1">
      <alignment horizontal="center"/>
    </xf>
    <xf numFmtId="0" fontId="7" fillId="5" borderId="3" xfId="2" applyFont="1" applyFill="1" applyBorder="1" applyAlignment="1">
      <alignment horizontal="center" vertical="center" wrapText="1"/>
    </xf>
    <xf numFmtId="0" fontId="0" fillId="3" borderId="3" xfId="0" applyFill="1" applyBorder="1"/>
    <xf numFmtId="2" fontId="0" fillId="0" borderId="29" xfId="0" applyNumberFormat="1" applyBorder="1" applyAlignment="1">
      <alignment horizontal="center"/>
    </xf>
    <xf numFmtId="0" fontId="7" fillId="4" borderId="3" xfId="2" applyFont="1" applyFill="1" applyBorder="1" applyAlignment="1">
      <alignment horizontal="center" vertical="center" wrapText="1"/>
    </xf>
    <xf numFmtId="0" fontId="16" fillId="13" borderId="35" xfId="0" applyFont="1" applyFill="1" applyBorder="1" applyAlignment="1">
      <alignment horizontal="center" vertical="center"/>
    </xf>
    <xf numFmtId="0" fontId="17" fillId="13" borderId="35" xfId="0" applyFont="1" applyFill="1" applyBorder="1" applyAlignment="1">
      <alignment vertical="center" wrapText="1"/>
    </xf>
    <xf numFmtId="0" fontId="0" fillId="14" borderId="0" xfId="0" applyFill="1"/>
    <xf numFmtId="0" fontId="0" fillId="8" borderId="0" xfId="0" applyFill="1"/>
    <xf numFmtId="166" fontId="0" fillId="8" borderId="0" xfId="0" applyNumberFormat="1" applyFill="1"/>
    <xf numFmtId="0" fontId="13" fillId="8" borderId="0" xfId="0" applyFont="1" applyFill="1"/>
    <xf numFmtId="0" fontId="20" fillId="14" borderId="36" xfId="0" applyFont="1" applyFill="1" applyBorder="1"/>
    <xf numFmtId="0" fontId="20" fillId="8" borderId="0" xfId="0" applyFont="1" applyFill="1"/>
    <xf numFmtId="0" fontId="21" fillId="16" borderId="36" xfId="0" applyFont="1" applyFill="1" applyBorder="1" applyAlignment="1" applyProtection="1">
      <alignment horizontal="left" vertical="center"/>
      <protection locked="0"/>
    </xf>
    <xf numFmtId="0" fontId="0" fillId="8" borderId="0" xfId="0" applyFill="1" applyAlignment="1">
      <alignment vertical="center"/>
    </xf>
    <xf numFmtId="14" fontId="21" fillId="16" borderId="36" xfId="0" applyNumberFormat="1" applyFont="1" applyFill="1" applyBorder="1" applyAlignment="1" applyProtection="1">
      <alignment horizontal="left" vertical="center"/>
      <protection locked="0"/>
    </xf>
    <xf numFmtId="2" fontId="0" fillId="0" borderId="0" xfId="0" applyNumberFormat="1"/>
    <xf numFmtId="0" fontId="8" fillId="18" borderId="17" xfId="0" applyFont="1" applyFill="1" applyBorder="1"/>
    <xf numFmtId="0" fontId="8" fillId="18" borderId="27" xfId="0" applyFont="1" applyFill="1" applyBorder="1"/>
    <xf numFmtId="0" fontId="8" fillId="0" borderId="28" xfId="0" applyFont="1" applyBorder="1"/>
    <xf numFmtId="0" fontId="8" fillId="0" borderId="29" xfId="0" applyFont="1" applyBorder="1"/>
    <xf numFmtId="0" fontId="8" fillId="17" borderId="28" xfId="0" applyFont="1" applyFill="1" applyBorder="1"/>
    <xf numFmtId="2" fontId="0" fillId="0" borderId="29" xfId="0" applyNumberFormat="1" applyBorder="1"/>
    <xf numFmtId="0" fontId="8" fillId="18" borderId="19" xfId="0" applyFont="1" applyFill="1" applyBorder="1"/>
    <xf numFmtId="2" fontId="2" fillId="0" borderId="3" xfId="0" applyNumberFormat="1" applyFont="1" applyBorder="1" applyAlignment="1">
      <alignment horizontal="center" vertical="center"/>
    </xf>
    <xf numFmtId="0" fontId="6" fillId="3" borderId="7" xfId="0" applyFont="1" applyFill="1" applyBorder="1" applyAlignment="1">
      <alignment horizontal="center" vertical="center"/>
    </xf>
    <xf numFmtId="2" fontId="6" fillId="3" borderId="7" xfId="0" applyNumberFormat="1" applyFont="1" applyFill="1" applyBorder="1" applyAlignment="1">
      <alignment horizontal="center" vertical="center"/>
    </xf>
    <xf numFmtId="0" fontId="0" fillId="0" borderId="0" xfId="0" applyAlignment="1">
      <alignment horizontal="center" vertical="center" wrapText="1"/>
    </xf>
    <xf numFmtId="2" fontId="0" fillId="3" borderId="12" xfId="0" applyNumberFormat="1" applyFill="1" applyBorder="1" applyAlignment="1">
      <alignment horizontal="center" vertical="center"/>
    </xf>
    <xf numFmtId="0" fontId="6" fillId="9" borderId="7" xfId="0" applyFont="1" applyFill="1" applyBorder="1" applyAlignment="1">
      <alignment horizontal="center" vertical="center"/>
    </xf>
    <xf numFmtId="165" fontId="6" fillId="9" borderId="11" xfId="0" applyNumberFormat="1" applyFont="1" applyFill="1" applyBorder="1" applyAlignment="1">
      <alignment horizontal="center" vertical="center"/>
    </xf>
    <xf numFmtId="165" fontId="0" fillId="9" borderId="12" xfId="0" applyNumberFormat="1" applyFill="1" applyBorder="1" applyAlignment="1">
      <alignment horizontal="center" vertical="center"/>
    </xf>
    <xf numFmtId="0" fontId="4" fillId="0" borderId="0" xfId="2" applyAlignment="1">
      <alignment horizontal="center" vertical="center"/>
    </xf>
    <xf numFmtId="0" fontId="13" fillId="3" borderId="7" xfId="2" applyFont="1" applyFill="1" applyBorder="1" applyAlignment="1">
      <alignment horizontal="center" vertical="center"/>
    </xf>
    <xf numFmtId="0" fontId="6" fillId="3" borderId="7" xfId="2" applyFont="1" applyFill="1" applyBorder="1" applyAlignment="1">
      <alignment horizontal="center" vertical="center"/>
    </xf>
    <xf numFmtId="167" fontId="6" fillId="3" borderId="9" xfId="2" applyNumberFormat="1" applyFont="1" applyFill="1" applyBorder="1" applyAlignment="1">
      <alignment horizontal="center" vertical="center"/>
    </xf>
    <xf numFmtId="2" fontId="4" fillId="3" borderId="12" xfId="2" applyNumberFormat="1" applyFill="1" applyBorder="1" applyAlignment="1">
      <alignment horizontal="center" vertical="center"/>
    </xf>
    <xf numFmtId="2" fontId="4" fillId="0" borderId="0" xfId="2" applyNumberFormat="1" applyAlignment="1">
      <alignment horizontal="center" vertical="center"/>
    </xf>
    <xf numFmtId="0" fontId="9" fillId="0" borderId="21" xfId="2" applyFont="1" applyBorder="1" applyAlignment="1">
      <alignment horizontal="center" vertical="center" wrapText="1"/>
    </xf>
    <xf numFmtId="0" fontId="6" fillId="3" borderId="22" xfId="2" applyFont="1" applyFill="1" applyBorder="1" applyAlignment="1">
      <alignment horizontal="center" vertical="center"/>
    </xf>
    <xf numFmtId="0" fontId="9" fillId="3" borderId="21" xfId="2" applyFont="1" applyFill="1" applyBorder="1" applyAlignment="1">
      <alignment horizontal="center" vertical="center" wrapText="1"/>
    </xf>
    <xf numFmtId="167" fontId="6" fillId="3" borderId="22" xfId="2" applyNumberFormat="1" applyFont="1" applyFill="1" applyBorder="1" applyAlignment="1">
      <alignment horizontal="center" vertical="center"/>
    </xf>
    <xf numFmtId="165" fontId="6" fillId="3" borderId="9" xfId="2" applyNumberFormat="1" applyFont="1" applyFill="1" applyBorder="1" applyAlignment="1">
      <alignment horizontal="center" vertical="center"/>
    </xf>
    <xf numFmtId="165" fontId="6" fillId="3" borderId="22" xfId="2" applyNumberFormat="1" applyFont="1" applyFill="1" applyBorder="1" applyAlignment="1">
      <alignment horizontal="center" vertical="center"/>
    </xf>
    <xf numFmtId="2" fontId="4" fillId="3" borderId="0" xfId="2" applyNumberFormat="1" applyFill="1" applyAlignment="1">
      <alignment horizontal="center" vertical="center"/>
    </xf>
    <xf numFmtId="0" fontId="17" fillId="13" borderId="37" xfId="0" applyFont="1" applyFill="1" applyBorder="1" applyAlignment="1">
      <alignment vertical="center" wrapText="1"/>
    </xf>
    <xf numFmtId="0" fontId="0" fillId="0" borderId="3" xfId="0" applyBorder="1"/>
    <xf numFmtId="0" fontId="8" fillId="4" borderId="3" xfId="0" applyFont="1" applyFill="1" applyBorder="1" applyAlignment="1">
      <alignment wrapText="1"/>
    </xf>
    <xf numFmtId="0" fontId="7" fillId="4" borderId="28" xfId="0" applyFont="1" applyFill="1" applyBorder="1" applyAlignment="1">
      <alignment horizontal="center" vertical="center" wrapText="1"/>
    </xf>
    <xf numFmtId="0" fontId="8" fillId="5" borderId="30" xfId="0" applyFont="1" applyFill="1" applyBorder="1" applyAlignment="1">
      <alignment horizontal="center" vertical="center" wrapText="1"/>
    </xf>
    <xf numFmtId="0" fontId="7" fillId="5" borderId="28" xfId="0" applyFont="1" applyFill="1" applyBorder="1" applyAlignment="1">
      <alignment horizontal="center" vertical="center" wrapText="1"/>
    </xf>
    <xf numFmtId="0" fontId="7" fillId="11" borderId="28" xfId="0" applyFont="1" applyFill="1" applyBorder="1" applyAlignment="1">
      <alignment horizontal="center" vertical="center" wrapText="1"/>
    </xf>
    <xf numFmtId="0" fontId="4" fillId="8" borderId="0" xfId="2" applyFill="1"/>
    <xf numFmtId="0" fontId="8" fillId="19" borderId="17" xfId="0" applyFont="1" applyFill="1" applyBorder="1" applyAlignment="1">
      <alignment horizontal="center"/>
    </xf>
    <xf numFmtId="0" fontId="8" fillId="19" borderId="38" xfId="0" applyFont="1" applyFill="1" applyBorder="1" applyAlignment="1">
      <alignment horizontal="center"/>
    </xf>
    <xf numFmtId="0" fontId="7" fillId="4" borderId="5" xfId="0" applyFont="1" applyFill="1" applyBorder="1" applyAlignment="1">
      <alignment horizontal="center" vertical="center" wrapText="1"/>
    </xf>
    <xf numFmtId="166" fontId="16" fillId="13" borderId="35" xfId="0" applyNumberFormat="1" applyFont="1" applyFill="1" applyBorder="1" applyAlignment="1">
      <alignment horizontal="center" vertical="center"/>
    </xf>
    <xf numFmtId="2" fontId="0" fillId="21" borderId="3" xfId="0" applyNumberFormat="1" applyFill="1" applyBorder="1" applyAlignment="1">
      <alignment horizontal="center"/>
    </xf>
    <xf numFmtId="0" fontId="8" fillId="4" borderId="3" xfId="0" applyFont="1" applyFill="1" applyBorder="1" applyAlignment="1">
      <alignment horizontal="center"/>
    </xf>
    <xf numFmtId="0" fontId="8" fillId="19" borderId="3" xfId="0" applyFont="1" applyFill="1" applyBorder="1"/>
    <xf numFmtId="0" fontId="0" fillId="21" borderId="3" xfId="0" applyFill="1" applyBorder="1" applyAlignment="1">
      <alignment horizontal="center" vertical="center"/>
    </xf>
    <xf numFmtId="0" fontId="0" fillId="0" borderId="34" xfId="0" applyBorder="1" applyAlignment="1">
      <alignment horizontal="center" vertical="center"/>
    </xf>
    <xf numFmtId="166" fontId="4" fillId="3" borderId="12" xfId="2" applyNumberFormat="1" applyFill="1" applyBorder="1" applyAlignment="1">
      <alignment horizontal="center" vertical="center"/>
    </xf>
    <xf numFmtId="0" fontId="2" fillId="0" borderId="3" xfId="0" applyFont="1" applyBorder="1" applyAlignment="1">
      <alignment horizontal="center" vertical="center"/>
    </xf>
    <xf numFmtId="0" fontId="8" fillId="4" borderId="47" xfId="0" applyFont="1" applyFill="1" applyBorder="1" applyAlignment="1">
      <alignment horizontal="center"/>
    </xf>
    <xf numFmtId="0" fontId="8" fillId="4" borderId="39" xfId="0" applyFont="1" applyFill="1" applyBorder="1" applyAlignment="1">
      <alignment horizontal="center"/>
    </xf>
    <xf numFmtId="0" fontId="8" fillId="17" borderId="47" xfId="0" applyFont="1" applyFill="1" applyBorder="1"/>
    <xf numFmtId="0" fontId="0" fillId="0" borderId="39" xfId="0" applyBorder="1"/>
    <xf numFmtId="0" fontId="8" fillId="19" borderId="47" xfId="0" applyFont="1" applyFill="1" applyBorder="1"/>
    <xf numFmtId="2" fontId="8" fillId="19" borderId="39" xfId="0" applyNumberFormat="1" applyFont="1" applyFill="1" applyBorder="1"/>
    <xf numFmtId="2" fontId="0" fillId="0" borderId="28" xfId="0" applyNumberFormat="1" applyBorder="1"/>
    <xf numFmtId="0" fontId="10" fillId="0" borderId="34" xfId="2" applyFont="1" applyBorder="1"/>
    <xf numFmtId="0" fontId="4" fillId="0" borderId="34" xfId="2" applyBorder="1"/>
    <xf numFmtId="0" fontId="6" fillId="8" borderId="3" xfId="2" applyFont="1" applyFill="1" applyBorder="1" applyAlignment="1">
      <alignment horizontal="center" vertical="center" wrapText="1"/>
    </xf>
    <xf numFmtId="0" fontId="7" fillId="4" borderId="41" xfId="2" applyFont="1" applyFill="1" applyBorder="1" applyAlignment="1">
      <alignment horizontal="center" vertical="center" wrapText="1"/>
    </xf>
    <xf numFmtId="2" fontId="7" fillId="5" borderId="0" xfId="2" applyNumberFormat="1" applyFont="1" applyFill="1" applyAlignment="1">
      <alignment horizontal="center" vertical="center" wrapText="1"/>
    </xf>
    <xf numFmtId="0" fontId="6" fillId="3" borderId="3" xfId="2" applyFont="1" applyFill="1" applyBorder="1" applyAlignment="1">
      <alignment horizontal="center" vertical="center"/>
    </xf>
    <xf numFmtId="165" fontId="6" fillId="3" borderId="3" xfId="2" applyNumberFormat="1" applyFont="1" applyFill="1" applyBorder="1" applyAlignment="1">
      <alignment horizontal="center" vertical="center"/>
    </xf>
    <xf numFmtId="0" fontId="9" fillId="3" borderId="3" xfId="2" applyFont="1" applyFill="1" applyBorder="1" applyAlignment="1">
      <alignment horizontal="center" vertical="center" wrapText="1"/>
    </xf>
    <xf numFmtId="166" fontId="0" fillId="3" borderId="3" xfId="0" applyNumberFormat="1" applyFill="1" applyBorder="1" applyAlignment="1">
      <alignment horizontal="center" vertical="center"/>
    </xf>
    <xf numFmtId="166" fontId="8" fillId="19" borderId="3" xfId="0" applyNumberFormat="1" applyFont="1" applyFill="1" applyBorder="1" applyAlignment="1">
      <alignment horizontal="center" vertical="center"/>
    </xf>
    <xf numFmtId="166" fontId="0" fillId="0" borderId="0" xfId="0" applyNumberFormat="1" applyAlignment="1">
      <alignment horizontal="center" vertical="center"/>
    </xf>
    <xf numFmtId="166" fontId="8" fillId="4" borderId="3" xfId="0" applyNumberFormat="1" applyFont="1" applyFill="1" applyBorder="1" applyAlignment="1">
      <alignment horizontal="center" vertical="center"/>
    </xf>
    <xf numFmtId="166" fontId="2" fillId="3" borderId="20" xfId="0" applyNumberFormat="1" applyFont="1" applyFill="1" applyBorder="1" applyAlignment="1">
      <alignment horizontal="center" vertical="center"/>
    </xf>
    <xf numFmtId="166" fontId="0" fillId="21" borderId="34" xfId="0" applyNumberFormat="1" applyFill="1" applyBorder="1" applyAlignment="1">
      <alignment horizontal="center" vertical="center"/>
    </xf>
    <xf numFmtId="166" fontId="0" fillId="21" borderId="39" xfId="0" applyNumberFormat="1" applyFill="1" applyBorder="1" applyAlignment="1">
      <alignment horizontal="center" vertical="center"/>
    </xf>
    <xf numFmtId="0" fontId="9" fillId="0" borderId="19" xfId="2" applyFont="1" applyBorder="1" applyAlignment="1">
      <alignment horizontal="center" vertical="center" wrapText="1"/>
    </xf>
    <xf numFmtId="0" fontId="9" fillId="3" borderId="19" xfId="2" applyFont="1" applyFill="1" applyBorder="1" applyAlignment="1">
      <alignment horizontal="center" vertical="center" wrapText="1"/>
    </xf>
    <xf numFmtId="167" fontId="6" fillId="3" borderId="3" xfId="2" applyNumberFormat="1" applyFont="1" applyFill="1" applyBorder="1" applyAlignment="1">
      <alignment horizontal="center" vertical="center"/>
    </xf>
    <xf numFmtId="167" fontId="9" fillId="3" borderId="50" xfId="2" applyNumberFormat="1" applyFont="1" applyFill="1" applyBorder="1" applyAlignment="1">
      <alignment horizontal="center" vertical="center"/>
    </xf>
    <xf numFmtId="0" fontId="0" fillId="21" borderId="0" xfId="0" applyFill="1"/>
    <xf numFmtId="0" fontId="6" fillId="8" borderId="3" xfId="2" applyFont="1" applyFill="1" applyBorder="1" applyAlignment="1">
      <alignment horizontal="center" vertical="center"/>
    </xf>
    <xf numFmtId="0" fontId="7" fillId="4" borderId="5" xfId="2" applyFont="1" applyFill="1" applyBorder="1" applyAlignment="1">
      <alignment horizontal="center" vertical="center" wrapText="1"/>
    </xf>
    <xf numFmtId="0" fontId="27" fillId="0" borderId="0" xfId="0" applyFont="1" applyAlignment="1">
      <alignment horizontal="left" vertical="center" indent="5"/>
    </xf>
    <xf numFmtId="0" fontId="29" fillId="0" borderId="0" xfId="0" applyFont="1" applyAlignment="1">
      <alignment horizontal="left" vertical="center" indent="5"/>
    </xf>
    <xf numFmtId="0" fontId="30" fillId="0" borderId="0" xfId="0" applyFont="1" applyAlignment="1">
      <alignment horizontal="left" vertical="center" indent="10"/>
    </xf>
    <xf numFmtId="0" fontId="29" fillId="0" borderId="0" xfId="0" applyFont="1" applyAlignment="1">
      <alignment horizontal="justify" vertical="center"/>
    </xf>
    <xf numFmtId="0" fontId="7" fillId="5" borderId="0" xfId="2" applyFont="1" applyFill="1" applyAlignment="1">
      <alignment horizontal="center" vertical="center" wrapText="1"/>
    </xf>
    <xf numFmtId="167" fontId="6" fillId="3" borderId="0" xfId="2" applyNumberFormat="1" applyFont="1" applyFill="1" applyAlignment="1">
      <alignment horizontal="center" vertical="center"/>
    </xf>
    <xf numFmtId="0" fontId="8" fillId="12" borderId="47" xfId="0" applyFont="1" applyFill="1" applyBorder="1"/>
    <xf numFmtId="0" fontId="0" fillId="9" borderId="3" xfId="0" applyFill="1" applyBorder="1"/>
    <xf numFmtId="0" fontId="0" fillId="9" borderId="0" xfId="0" applyFill="1"/>
    <xf numFmtId="0" fontId="31" fillId="8" borderId="0" xfId="0" applyFont="1" applyFill="1"/>
    <xf numFmtId="0" fontId="20" fillId="8" borderId="0" xfId="0" applyFont="1" applyFill="1" applyAlignment="1">
      <alignment horizontal="center" vertical="center"/>
    </xf>
    <xf numFmtId="0" fontId="6" fillId="0" borderId="7"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164" fontId="9" fillId="0" borderId="7" xfId="0" applyNumberFormat="1" applyFont="1" applyBorder="1" applyAlignment="1" applyProtection="1">
      <alignment horizontal="center" vertical="center"/>
      <protection locked="0"/>
    </xf>
    <xf numFmtId="0" fontId="6" fillId="8" borderId="7" xfId="2" applyFont="1" applyFill="1" applyBorder="1" applyAlignment="1" applyProtection="1">
      <alignment horizontal="center" vertical="center" wrapText="1"/>
      <protection locked="0"/>
    </xf>
    <xf numFmtId="0" fontId="6" fillId="8" borderId="7" xfId="2" applyFont="1" applyFill="1" applyBorder="1" applyAlignment="1" applyProtection="1">
      <alignment horizontal="center" vertical="center"/>
      <protection locked="0"/>
    </xf>
    <xf numFmtId="0" fontId="6" fillId="8" borderId="9" xfId="2" applyFont="1" applyFill="1" applyBorder="1" applyAlignment="1" applyProtection="1">
      <alignment horizontal="center" vertical="center" wrapText="1"/>
      <protection locked="0"/>
    </xf>
    <xf numFmtId="0" fontId="6" fillId="8" borderId="8" xfId="2" applyFont="1" applyFill="1" applyBorder="1" applyAlignment="1" applyProtection="1">
      <alignment horizontal="center" vertical="center" wrapText="1"/>
      <protection locked="0"/>
    </xf>
    <xf numFmtId="0" fontId="6" fillId="8" borderId="9" xfId="2" applyFont="1" applyFill="1" applyBorder="1" applyAlignment="1" applyProtection="1">
      <alignment horizontal="center" vertical="center"/>
      <protection locked="0"/>
    </xf>
    <xf numFmtId="0" fontId="6" fillId="0" borderId="3" xfId="2" applyFont="1" applyBorder="1" applyAlignment="1" applyProtection="1">
      <alignment horizontal="center" vertical="center" wrapText="1"/>
      <protection locked="0"/>
    </xf>
    <xf numFmtId="0" fontId="4" fillId="0" borderId="3" xfId="2" applyBorder="1" applyAlignment="1" applyProtection="1">
      <alignment horizontal="center" vertical="center"/>
      <protection locked="0"/>
    </xf>
    <xf numFmtId="0" fontId="0" fillId="0" borderId="3" xfId="0" applyBorder="1" applyProtection="1">
      <protection locked="0"/>
    </xf>
    <xf numFmtId="0" fontId="0" fillId="0" borderId="3" xfId="0" applyBorder="1" applyAlignment="1" applyProtection="1">
      <alignment horizontal="center" vertical="center"/>
      <protection locked="0"/>
    </xf>
    <xf numFmtId="0" fontId="0" fillId="8" borderId="3" xfId="0" applyFill="1" applyBorder="1" applyAlignment="1" applyProtection="1">
      <alignment horizontal="center" vertical="center"/>
      <protection locked="0"/>
    </xf>
    <xf numFmtId="2" fontId="0" fillId="21" borderId="3" xfId="0" applyNumberFormat="1" applyFill="1" applyBorder="1"/>
    <xf numFmtId="0" fontId="8" fillId="0" borderId="52" xfId="0" applyFont="1" applyBorder="1"/>
    <xf numFmtId="2" fontId="2" fillId="21" borderId="32" xfId="0" applyNumberFormat="1" applyFont="1" applyFill="1" applyBorder="1"/>
    <xf numFmtId="0" fontId="0" fillId="0" borderId="0" xfId="0" applyProtection="1">
      <protection locked="0"/>
    </xf>
    <xf numFmtId="0" fontId="7" fillId="4" borderId="16" xfId="2" applyFont="1" applyFill="1" applyBorder="1" applyAlignment="1">
      <alignment horizontal="center" vertical="center" wrapText="1"/>
    </xf>
    <xf numFmtId="0" fontId="0" fillId="9" borderId="3" xfId="0" applyFill="1" applyBorder="1" applyAlignment="1">
      <alignment horizontal="center" vertical="center"/>
    </xf>
    <xf numFmtId="0" fontId="0" fillId="9" borderId="3" xfId="0" applyFill="1" applyBorder="1" applyAlignment="1">
      <alignment horizontal="center" vertical="center" wrapText="1"/>
    </xf>
    <xf numFmtId="0" fontId="0" fillId="9" borderId="3" xfId="0" applyFill="1" applyBorder="1" applyAlignment="1">
      <alignment wrapText="1"/>
    </xf>
    <xf numFmtId="0" fontId="0" fillId="0" borderId="3" xfId="0" applyBorder="1" applyAlignment="1">
      <alignment wrapText="1"/>
    </xf>
    <xf numFmtId="0" fontId="7" fillId="4" borderId="0" xfId="2" applyFont="1" applyFill="1" applyAlignment="1">
      <alignment horizontal="center" vertical="center" wrapText="1"/>
    </xf>
    <xf numFmtId="0" fontId="7" fillId="4" borderId="16" xfId="0" applyFont="1" applyFill="1" applyBorder="1" applyAlignment="1">
      <alignment horizontal="center" vertical="center" wrapText="1"/>
    </xf>
    <xf numFmtId="0" fontId="0" fillId="0" borderId="3" xfId="0" applyBorder="1" applyAlignment="1" applyProtection="1">
      <alignment wrapText="1"/>
      <protection locked="0"/>
    </xf>
    <xf numFmtId="0" fontId="0" fillId="21" borderId="3" xfId="0" applyFill="1" applyBorder="1" applyAlignment="1">
      <alignment wrapText="1"/>
    </xf>
    <xf numFmtId="0" fontId="0" fillId="0" borderId="0" xfId="0" applyAlignment="1" applyProtection="1">
      <alignment wrapText="1"/>
      <protection locked="0"/>
    </xf>
    <xf numFmtId="9" fontId="0" fillId="0" borderId="3" xfId="1" applyFont="1" applyFill="1" applyBorder="1" applyAlignment="1">
      <alignment horizontal="center" vertical="center"/>
    </xf>
    <xf numFmtId="0" fontId="2" fillId="19" borderId="3" xfId="0" applyFont="1" applyFill="1" applyBorder="1" applyAlignment="1">
      <alignment horizontal="center" vertical="center"/>
    </xf>
    <xf numFmtId="0" fontId="0" fillId="0" borderId="0" xfId="0" applyAlignment="1">
      <alignment vertical="center"/>
    </xf>
    <xf numFmtId="2" fontId="0" fillId="21" borderId="0" xfId="0" applyNumberFormat="1" applyFill="1"/>
    <xf numFmtId="9" fontId="0" fillId="21" borderId="0" xfId="1" applyFont="1" applyFill="1"/>
    <xf numFmtId="9" fontId="0" fillId="0" borderId="0" xfId="1" applyFont="1"/>
    <xf numFmtId="0" fontId="32" fillId="0" borderId="0" xfId="0" applyFont="1" applyAlignment="1">
      <alignment vertical="center"/>
    </xf>
    <xf numFmtId="0" fontId="2" fillId="12" borderId="33" xfId="0" applyFont="1" applyFill="1" applyBorder="1" applyAlignment="1">
      <alignment wrapText="1"/>
    </xf>
    <xf numFmtId="166" fontId="0" fillId="12" borderId="3" xfId="0" applyNumberFormat="1" applyFill="1" applyBorder="1" applyAlignment="1">
      <alignment horizontal="center" vertical="center"/>
    </xf>
    <xf numFmtId="0" fontId="2" fillId="0" borderId="0" xfId="0" applyFont="1" applyAlignment="1">
      <alignment vertical="center"/>
    </xf>
    <xf numFmtId="0" fontId="20" fillId="0" borderId="0" xfId="0" applyFont="1" applyAlignment="1">
      <alignment vertical="center"/>
    </xf>
    <xf numFmtId="0" fontId="0" fillId="3" borderId="41" xfId="0" applyFill="1" applyBorder="1"/>
    <xf numFmtId="0" fontId="0" fillId="3" borderId="5" xfId="0" applyFill="1" applyBorder="1"/>
    <xf numFmtId="9" fontId="0" fillId="0" borderId="3" xfId="1" applyFont="1" applyFill="1" applyBorder="1"/>
    <xf numFmtId="0" fontId="0" fillId="3" borderId="0" xfId="0" applyFill="1"/>
    <xf numFmtId="0" fontId="0" fillId="3" borderId="57" xfId="0" applyFill="1" applyBorder="1"/>
    <xf numFmtId="0" fontId="0" fillId="3" borderId="48" xfId="0" applyFill="1" applyBorder="1"/>
    <xf numFmtId="0" fontId="0" fillId="3" borderId="49" xfId="0" applyFill="1" applyBorder="1"/>
    <xf numFmtId="0" fontId="0" fillId="3" borderId="58" xfId="0" applyFill="1" applyBorder="1"/>
    <xf numFmtId="0" fontId="0" fillId="3" borderId="3" xfId="0" applyFill="1" applyBorder="1" applyAlignment="1">
      <alignment vertical="center"/>
    </xf>
    <xf numFmtId="9" fontId="0" fillId="3" borderId="3" xfId="1" applyFont="1" applyFill="1" applyBorder="1"/>
    <xf numFmtId="0" fontId="0" fillId="3" borderId="34" xfId="0" applyFill="1" applyBorder="1"/>
    <xf numFmtId="168" fontId="0" fillId="3" borderId="34" xfId="5" applyNumberFormat="1" applyFont="1" applyFill="1" applyBorder="1"/>
    <xf numFmtId="0" fontId="34" fillId="0" borderId="59" xfId="0" applyFont="1" applyBorder="1" applyAlignment="1">
      <alignment horizontal="center" vertical="center" wrapText="1"/>
    </xf>
    <xf numFmtId="0" fontId="34" fillId="0" borderId="59" xfId="0" applyFont="1" applyBorder="1" applyAlignment="1">
      <alignment horizontal="center" vertical="center"/>
    </xf>
    <xf numFmtId="0" fontId="35" fillId="0" borderId="59" xfId="0" applyFont="1" applyBorder="1" applyAlignment="1">
      <alignment horizontal="center" vertical="center"/>
    </xf>
    <xf numFmtId="0" fontId="34" fillId="24" borderId="3" xfId="0" applyFont="1" applyFill="1" applyBorder="1" applyAlignment="1">
      <alignment horizontal="center" vertical="center" wrapText="1"/>
    </xf>
    <xf numFmtId="0" fontId="34" fillId="24" borderId="3" xfId="0" applyFont="1" applyFill="1" applyBorder="1" applyAlignment="1">
      <alignment horizontal="center" vertical="center"/>
    </xf>
    <xf numFmtId="0" fontId="13" fillId="24" borderId="3" xfId="0" applyFont="1" applyFill="1" applyBorder="1" applyAlignment="1">
      <alignment horizontal="center" vertical="center"/>
    </xf>
    <xf numFmtId="0" fontId="36" fillId="24" borderId="3" xfId="0" applyFont="1" applyFill="1" applyBorder="1" applyAlignment="1">
      <alignment horizontal="center" vertical="center"/>
    </xf>
    <xf numFmtId="0" fontId="34" fillId="24" borderId="59" xfId="0" applyFont="1" applyFill="1" applyBorder="1" applyAlignment="1">
      <alignment horizontal="center" vertical="center"/>
    </xf>
    <xf numFmtId="43" fontId="0" fillId="3" borderId="0" xfId="5" applyFont="1" applyFill="1"/>
    <xf numFmtId="2" fontId="0" fillId="3" borderId="0" xfId="0" applyNumberFormat="1" applyFill="1"/>
    <xf numFmtId="166" fontId="0" fillId="0" borderId="0" xfId="0" applyNumberFormat="1"/>
    <xf numFmtId="166" fontId="16" fillId="13" borderId="61" xfId="0" applyNumberFormat="1" applyFont="1" applyFill="1" applyBorder="1" applyAlignment="1">
      <alignment horizontal="center" vertical="center"/>
    </xf>
    <xf numFmtId="166" fontId="16" fillId="13" borderId="60" xfId="0" applyNumberFormat="1" applyFont="1" applyFill="1" applyBorder="1" applyAlignment="1">
      <alignment horizontal="center" vertical="center"/>
    </xf>
    <xf numFmtId="0" fontId="37" fillId="0" borderId="3" xfId="0" applyFont="1" applyBorder="1" applyAlignment="1">
      <alignment wrapText="1"/>
    </xf>
    <xf numFmtId="0" fontId="0" fillId="21" borderId="34" xfId="0" applyFill="1" applyBorder="1"/>
    <xf numFmtId="0" fontId="38" fillId="21" borderId="0" xfId="0" applyFont="1" applyFill="1" applyAlignment="1">
      <alignment horizontal="center" vertical="center" wrapText="1"/>
    </xf>
    <xf numFmtId="0" fontId="38" fillId="21" borderId="0" xfId="0" applyFont="1" applyFill="1" applyAlignment="1">
      <alignment horizontal="center" vertical="center"/>
    </xf>
    <xf numFmtId="0" fontId="0" fillId="0" borderId="33" xfId="0" applyBorder="1" applyAlignment="1">
      <alignment horizontal="left"/>
    </xf>
    <xf numFmtId="0" fontId="0" fillId="0" borderId="53" xfId="0" applyBorder="1" applyAlignment="1">
      <alignment horizontal="left"/>
    </xf>
    <xf numFmtId="0" fontId="0" fillId="0" borderId="34" xfId="0" applyBorder="1" applyAlignment="1">
      <alignment horizontal="left"/>
    </xf>
    <xf numFmtId="0" fontId="0" fillId="0" borderId="33" xfId="0" applyBorder="1" applyAlignment="1">
      <alignment horizontal="center"/>
    </xf>
    <xf numFmtId="0" fontId="0" fillId="0" borderId="53" xfId="0" applyBorder="1" applyAlignment="1">
      <alignment horizontal="center"/>
    </xf>
    <xf numFmtId="0" fontId="32" fillId="23" borderId="41"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33" xfId="0" applyFont="1" applyFill="1" applyBorder="1" applyAlignment="1">
      <alignment horizontal="center"/>
    </xf>
    <xf numFmtId="0" fontId="32" fillId="23" borderId="53" xfId="0" applyFont="1" applyFill="1" applyBorder="1" applyAlignment="1">
      <alignment horizontal="center"/>
    </xf>
    <xf numFmtId="0" fontId="32" fillId="23" borderId="34" xfId="0" applyFont="1" applyFill="1" applyBorder="1" applyAlignment="1">
      <alignment horizontal="center"/>
    </xf>
    <xf numFmtId="0" fontId="19" fillId="15" borderId="0" xfId="2" applyFont="1" applyFill="1" applyAlignment="1" applyProtection="1">
      <alignment horizontal="center" vertical="center"/>
      <protection hidden="1"/>
    </xf>
    <xf numFmtId="0" fontId="6" fillId="8" borderId="7" xfId="2" applyFont="1" applyFill="1" applyBorder="1" applyAlignment="1" applyProtection="1">
      <alignment horizontal="center" vertical="center"/>
      <protection locked="0"/>
    </xf>
    <xf numFmtId="0" fontId="6" fillId="8" borderId="51" xfId="2" applyFont="1" applyFill="1" applyBorder="1" applyAlignment="1" applyProtection="1">
      <alignment horizontal="center" vertical="center"/>
      <protection locked="0"/>
    </xf>
    <xf numFmtId="0" fontId="6" fillId="3" borderId="16" xfId="2" applyFont="1" applyFill="1" applyBorder="1" applyAlignment="1">
      <alignment horizontal="center" vertical="center"/>
    </xf>
    <xf numFmtId="0" fontId="6" fillId="3" borderId="0" xfId="2" applyFont="1" applyFill="1" applyAlignment="1">
      <alignment horizontal="center" vertical="center"/>
    </xf>
    <xf numFmtId="0" fontId="25" fillId="4" borderId="0" xfId="0" applyFont="1" applyFill="1" applyAlignment="1">
      <alignment horizontal="center" vertical="center"/>
    </xf>
    <xf numFmtId="0" fontId="23" fillId="19" borderId="0" xfId="0" applyFont="1" applyFill="1" applyAlignment="1">
      <alignment horizontal="center" vertical="center"/>
    </xf>
    <xf numFmtId="0" fontId="24" fillId="12" borderId="0" xfId="0" applyFont="1" applyFill="1" applyAlignment="1">
      <alignment horizontal="center" vertical="center"/>
    </xf>
    <xf numFmtId="0" fontId="7" fillId="4" borderId="16" xfId="2" applyFont="1" applyFill="1" applyBorder="1" applyAlignment="1">
      <alignment horizontal="center" vertical="center" wrapText="1"/>
    </xf>
    <xf numFmtId="0" fontId="7" fillId="4" borderId="0" xfId="2" applyFont="1" applyFill="1" applyAlignment="1">
      <alignment horizontal="center" vertical="center" wrapText="1"/>
    </xf>
    <xf numFmtId="0" fontId="26" fillId="0" borderId="38"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4" xfId="0" applyFont="1" applyBorder="1" applyAlignment="1">
      <alignment horizontal="center" vertical="center" wrapText="1"/>
    </xf>
    <xf numFmtId="0" fontId="26" fillId="9" borderId="3" xfId="0" applyFont="1" applyFill="1" applyBorder="1" applyAlignment="1">
      <alignment horizontal="center" vertical="center" wrapText="1"/>
    </xf>
    <xf numFmtId="0" fontId="26" fillId="9" borderId="3" xfId="0" applyFont="1" applyFill="1" applyBorder="1" applyAlignment="1">
      <alignment horizontal="center" vertical="center"/>
    </xf>
    <xf numFmtId="0" fontId="2" fillId="0" borderId="17"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7" fillId="4" borderId="16" xfId="2" applyFont="1" applyFill="1" applyBorder="1" applyAlignment="1" applyProtection="1">
      <alignment horizontal="center" vertical="center" wrapText="1"/>
      <protection locked="0"/>
    </xf>
    <xf numFmtId="0" fontId="7" fillId="4" borderId="0" xfId="2" applyFont="1" applyFill="1" applyAlignment="1" applyProtection="1">
      <alignment horizontal="center" vertical="center" wrapText="1"/>
      <protection locked="0"/>
    </xf>
    <xf numFmtId="0" fontId="0" fillId="3" borderId="24" xfId="0" applyFill="1" applyBorder="1" applyAlignment="1">
      <alignment horizontal="center"/>
    </xf>
    <xf numFmtId="2" fontId="0" fillId="21" borderId="3" xfId="0" applyNumberFormat="1" applyFill="1" applyBorder="1" applyAlignment="1">
      <alignment horizontal="center" vertical="center"/>
    </xf>
    <xf numFmtId="0" fontId="26" fillId="0" borderId="0" xfId="0" applyFont="1" applyAlignment="1">
      <alignment horizontal="center" vertical="center" wrapText="1"/>
    </xf>
    <xf numFmtId="2" fontId="0" fillId="9" borderId="3" xfId="0" applyNumberFormat="1" applyFill="1" applyBorder="1" applyAlignment="1">
      <alignment horizontal="center" vertical="center"/>
    </xf>
    <xf numFmtId="2" fontId="0" fillId="9" borderId="3" xfId="0" applyNumberFormat="1" applyFill="1" applyBorder="1" applyAlignment="1">
      <alignment horizontal="center" vertical="center" wrapText="1"/>
    </xf>
    <xf numFmtId="2" fontId="0" fillId="9" borderId="33" xfId="0" applyNumberFormat="1" applyFill="1" applyBorder="1" applyAlignment="1">
      <alignment horizontal="center" vertical="center"/>
    </xf>
    <xf numFmtId="2" fontId="0" fillId="9" borderId="34" xfId="0" applyNumberFormat="1" applyFill="1" applyBorder="1" applyAlignment="1">
      <alignment horizontal="center" vertical="center"/>
    </xf>
    <xf numFmtId="0" fontId="22" fillId="20" borderId="0" xfId="0" applyFont="1" applyFill="1" applyAlignment="1">
      <alignment horizontal="center"/>
    </xf>
    <xf numFmtId="0" fontId="6" fillId="0" borderId="33" xfId="2" applyFont="1" applyBorder="1" applyAlignment="1" applyProtection="1">
      <alignment horizontal="center" vertical="center"/>
      <protection locked="0"/>
    </xf>
    <xf numFmtId="0" fontId="6" fillId="0" borderId="34" xfId="2" applyFont="1" applyBorder="1" applyAlignment="1" applyProtection="1">
      <alignment horizontal="center" vertical="center"/>
      <protection locked="0"/>
    </xf>
    <xf numFmtId="0" fontId="26" fillId="3" borderId="17" xfId="0" applyFont="1" applyFill="1" applyBorder="1" applyAlignment="1">
      <alignment horizontal="center" vertical="center" wrapText="1"/>
    </xf>
    <xf numFmtId="0" fontId="26" fillId="3" borderId="18" xfId="0" applyFont="1" applyFill="1" applyBorder="1" applyAlignment="1">
      <alignment horizontal="center" vertical="center" wrapText="1"/>
    </xf>
    <xf numFmtId="0" fontId="26" fillId="3" borderId="27" xfId="0" applyFont="1" applyFill="1" applyBorder="1" applyAlignment="1">
      <alignment horizontal="center" vertical="center" wrapText="1"/>
    </xf>
    <xf numFmtId="0" fontId="26" fillId="3" borderId="28" xfId="0" applyFont="1" applyFill="1" applyBorder="1" applyAlignment="1">
      <alignment horizontal="center" vertical="center" wrapText="1"/>
    </xf>
    <xf numFmtId="0" fontId="26" fillId="3" borderId="0" xfId="0" applyFont="1" applyFill="1" applyAlignment="1">
      <alignment horizontal="center" vertical="center" wrapText="1"/>
    </xf>
    <xf numFmtId="0" fontId="26" fillId="3" borderId="29" xfId="0" applyFont="1" applyFill="1" applyBorder="1" applyAlignment="1">
      <alignment horizontal="center" vertical="center" wrapText="1"/>
    </xf>
    <xf numFmtId="0" fontId="26" fillId="3" borderId="19" xfId="0" applyFont="1" applyFill="1" applyBorder="1" applyAlignment="1">
      <alignment horizontal="center" vertical="center" wrapText="1"/>
    </xf>
    <xf numFmtId="0" fontId="26" fillId="3" borderId="20" xfId="0" applyFont="1" applyFill="1" applyBorder="1" applyAlignment="1">
      <alignment horizontal="center" vertical="center" wrapText="1"/>
    </xf>
    <xf numFmtId="0" fontId="26" fillId="3" borderId="32" xfId="0" applyFont="1" applyFill="1" applyBorder="1" applyAlignment="1">
      <alignment horizontal="center" vertical="center" wrapText="1"/>
    </xf>
    <xf numFmtId="0" fontId="0" fillId="0" borderId="3" xfId="0" applyBorder="1" applyAlignment="1" applyProtection="1">
      <alignment horizontal="center"/>
      <protection locked="0"/>
    </xf>
    <xf numFmtId="0" fontId="7" fillId="4" borderId="3" xfId="2" applyFont="1" applyFill="1" applyBorder="1" applyAlignment="1">
      <alignment horizontal="center" vertical="center" wrapText="1"/>
    </xf>
    <xf numFmtId="0" fontId="0" fillId="8" borderId="3" xfId="0" applyFill="1" applyBorder="1" applyAlignment="1" applyProtection="1">
      <alignment horizontal="center"/>
      <protection locked="0"/>
    </xf>
    <xf numFmtId="0" fontId="7" fillId="4" borderId="33" xfId="2" applyFont="1" applyFill="1" applyBorder="1" applyAlignment="1">
      <alignment horizontal="center" vertical="center" wrapText="1"/>
    </xf>
    <xf numFmtId="0" fontId="7" fillId="4" borderId="34" xfId="2" applyFont="1" applyFill="1" applyBorder="1" applyAlignment="1">
      <alignment horizontal="center" vertical="center" wrapText="1"/>
    </xf>
    <xf numFmtId="0" fontId="0" fillId="21" borderId="33" xfId="0" applyFill="1" applyBorder="1" applyAlignment="1">
      <alignment horizontal="center"/>
    </xf>
    <xf numFmtId="0" fontId="0" fillId="21" borderId="34" xfId="0" applyFill="1" applyBorder="1" applyAlignment="1">
      <alignment horizontal="center"/>
    </xf>
    <xf numFmtId="0" fontId="0" fillId="0" borderId="33" xfId="0" applyBorder="1" applyAlignment="1" applyProtection="1">
      <alignment horizontal="center"/>
      <protection locked="0"/>
    </xf>
    <xf numFmtId="0" fontId="0" fillId="0" borderId="34" xfId="0" applyBorder="1" applyAlignment="1" applyProtection="1">
      <alignment horizontal="center"/>
      <protection locked="0"/>
    </xf>
    <xf numFmtId="0" fontId="7" fillId="4" borderId="53" xfId="2" applyFont="1" applyFill="1" applyBorder="1" applyAlignment="1">
      <alignment horizontal="center" vertical="center" wrapText="1"/>
    </xf>
    <xf numFmtId="165" fontId="6" fillId="3" borderId="54" xfId="2" applyNumberFormat="1" applyFont="1" applyFill="1" applyBorder="1" applyAlignment="1">
      <alignment horizontal="center" vertical="center"/>
    </xf>
    <xf numFmtId="165" fontId="6" fillId="3" borderId="55" xfId="2" applyNumberFormat="1" applyFont="1" applyFill="1" applyBorder="1" applyAlignment="1">
      <alignment horizontal="center" vertical="center"/>
    </xf>
    <xf numFmtId="165" fontId="6" fillId="3" borderId="56" xfId="2" applyNumberFormat="1" applyFont="1" applyFill="1" applyBorder="1" applyAlignment="1">
      <alignment horizontal="center" vertical="center"/>
    </xf>
    <xf numFmtId="0" fontId="7" fillId="4" borderId="41" xfId="2" applyFont="1" applyFill="1" applyBorder="1" applyAlignment="1">
      <alignment horizontal="center" vertical="center" wrapText="1"/>
    </xf>
    <xf numFmtId="0" fontId="7" fillId="4" borderId="42" xfId="2" applyFont="1" applyFill="1" applyBorder="1" applyAlignment="1">
      <alignment horizontal="center" vertical="center" wrapText="1"/>
    </xf>
    <xf numFmtId="0" fontId="0" fillId="0" borderId="41" xfId="0" applyBorder="1" applyAlignment="1" applyProtection="1">
      <alignment horizontal="center"/>
      <protection locked="0"/>
    </xf>
    <xf numFmtId="0" fontId="0" fillId="0" borderId="42" xfId="0" applyBorder="1" applyAlignment="1" applyProtection="1">
      <alignment horizontal="center"/>
      <protection locked="0"/>
    </xf>
    <xf numFmtId="0" fontId="6" fillId="0" borderId="3" xfId="2" applyFont="1" applyBorder="1" applyAlignment="1" applyProtection="1">
      <alignment horizontal="center" vertical="center"/>
      <protection locked="0"/>
    </xf>
    <xf numFmtId="0" fontId="0" fillId="0" borderId="0" xfId="0" applyAlignment="1" applyProtection="1">
      <alignment horizontal="center"/>
      <protection locked="0"/>
    </xf>
    <xf numFmtId="0" fontId="7" fillId="5" borderId="23" xfId="0" applyFont="1" applyFill="1" applyBorder="1" applyAlignment="1">
      <alignment horizontal="center" vertical="center" wrapText="1"/>
    </xf>
    <xf numFmtId="0" fontId="7" fillId="5" borderId="24" xfId="0" applyFont="1" applyFill="1" applyBorder="1" applyAlignment="1">
      <alignment horizontal="center" vertical="center" wrapText="1"/>
    </xf>
    <xf numFmtId="0" fontId="7" fillId="5" borderId="25" xfId="0" applyFont="1" applyFill="1" applyBorder="1" applyAlignment="1">
      <alignment horizontal="center" vertical="center" wrapText="1"/>
    </xf>
    <xf numFmtId="0" fontId="0" fillId="21" borderId="3" xfId="0" applyFill="1" applyBorder="1" applyAlignment="1">
      <alignment horizontal="center"/>
    </xf>
    <xf numFmtId="0" fontId="8" fillId="18" borderId="44" xfId="0" applyFont="1" applyFill="1" applyBorder="1" applyAlignment="1">
      <alignment horizontal="center"/>
    </xf>
    <xf numFmtId="0" fontId="8" fillId="18" borderId="45" xfId="0" applyFont="1" applyFill="1" applyBorder="1" applyAlignment="1">
      <alignment horizontal="center"/>
    </xf>
    <xf numFmtId="0" fontId="8" fillId="18" borderId="46" xfId="0" applyFont="1" applyFill="1" applyBorder="1" applyAlignment="1">
      <alignment horizontal="center"/>
    </xf>
    <xf numFmtId="0" fontId="0" fillId="21" borderId="33" xfId="0" applyFill="1" applyBorder="1" applyAlignment="1">
      <alignment horizontal="center" vertical="center"/>
    </xf>
    <xf numFmtId="0" fontId="0" fillId="21" borderId="34" xfId="0" applyFill="1" applyBorder="1" applyAlignment="1">
      <alignment horizontal="center" vertical="center"/>
    </xf>
    <xf numFmtId="0" fontId="8" fillId="19" borderId="3" xfId="0" applyFont="1" applyFill="1" applyBorder="1" applyAlignment="1">
      <alignment horizontal="center"/>
    </xf>
    <xf numFmtId="2" fontId="0" fillId="3" borderId="3" xfId="0" applyNumberFormat="1" applyFill="1" applyBorder="1" applyAlignment="1">
      <alignment horizontal="center"/>
    </xf>
    <xf numFmtId="0" fontId="0" fillId="3" borderId="3" xfId="0" applyFill="1" applyBorder="1" applyAlignment="1">
      <alignment horizontal="center"/>
    </xf>
    <xf numFmtId="2" fontId="0" fillId="0" borderId="28" xfId="0" applyNumberFormat="1" applyBorder="1" applyAlignment="1">
      <alignment horizontal="center"/>
    </xf>
    <xf numFmtId="2" fontId="0" fillId="0" borderId="29" xfId="0" applyNumberFormat="1" applyBorder="1" applyAlignment="1">
      <alignment horizontal="center"/>
    </xf>
    <xf numFmtId="0" fontId="7" fillId="4" borderId="28"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0" fillId="0" borderId="43" xfId="0" applyBorder="1" applyAlignment="1">
      <alignment horizontal="center" vertical="center"/>
    </xf>
    <xf numFmtId="0" fontId="0" fillId="0" borderId="40" xfId="0" applyBorder="1" applyAlignment="1">
      <alignment horizontal="center" vertical="center"/>
    </xf>
    <xf numFmtId="0" fontId="2" fillId="0" borderId="17" xfId="0" applyFont="1" applyBorder="1" applyAlignment="1">
      <alignment horizontal="center"/>
    </xf>
    <xf numFmtId="0" fontId="2" fillId="0" borderId="27" xfId="0" applyFont="1" applyBorder="1" applyAlignment="1">
      <alignment horizontal="center"/>
    </xf>
    <xf numFmtId="0" fontId="8" fillId="5" borderId="30"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7" fillId="5" borderId="28" xfId="0" applyFont="1" applyFill="1" applyBorder="1" applyAlignment="1">
      <alignment horizontal="center" vertical="center" wrapText="1"/>
    </xf>
    <xf numFmtId="0" fontId="7" fillId="5" borderId="29" xfId="0" applyFont="1" applyFill="1" applyBorder="1" applyAlignment="1">
      <alignment horizontal="center" vertical="center" wrapText="1"/>
    </xf>
    <xf numFmtId="0" fontId="7" fillId="11" borderId="28" xfId="0" applyFont="1" applyFill="1" applyBorder="1" applyAlignment="1">
      <alignment horizontal="center" vertical="center" wrapText="1"/>
    </xf>
    <xf numFmtId="0" fontId="7" fillId="11" borderId="29" xfId="0" applyFont="1" applyFill="1" applyBorder="1" applyAlignment="1">
      <alignment horizontal="center" vertical="center" wrapText="1"/>
    </xf>
    <xf numFmtId="0" fontId="0" fillId="12" borderId="28" xfId="0" applyFill="1" applyBorder="1" applyAlignment="1">
      <alignment horizontal="center"/>
    </xf>
    <xf numFmtId="0" fontId="0" fillId="12" borderId="29" xfId="0" applyFill="1" applyBorder="1" applyAlignment="1">
      <alignment horizontal="center"/>
    </xf>
    <xf numFmtId="0" fontId="5" fillId="10" borderId="23" xfId="0" applyFont="1" applyFill="1" applyBorder="1" applyAlignment="1">
      <alignment horizontal="center" vertical="center" wrapText="1"/>
    </xf>
    <xf numFmtId="0" fontId="5" fillId="10" borderId="24" xfId="0" applyFont="1" applyFill="1" applyBorder="1" applyAlignment="1">
      <alignment horizontal="center" vertical="center" wrapText="1"/>
    </xf>
    <xf numFmtId="0" fontId="5" fillId="10" borderId="25" xfId="0" applyFont="1" applyFill="1" applyBorder="1" applyAlignment="1">
      <alignment horizontal="center" vertical="center" wrapText="1"/>
    </xf>
    <xf numFmtId="0" fontId="5" fillId="10" borderId="16" xfId="0" applyFont="1" applyFill="1" applyBorder="1" applyAlignment="1">
      <alignment horizontal="center" vertical="center" wrapText="1"/>
    </xf>
    <xf numFmtId="0" fontId="5" fillId="10" borderId="0" xfId="0" applyFont="1" applyFill="1" applyAlignment="1">
      <alignment horizontal="center" vertical="center" wrapText="1"/>
    </xf>
    <xf numFmtId="0" fontId="5" fillId="10" borderId="26"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27" xfId="0" applyFont="1" applyBorder="1" applyAlignment="1">
      <alignment horizontal="center" vertical="center" wrapText="1"/>
    </xf>
    <xf numFmtId="0" fontId="0" fillId="0" borderId="28" xfId="0" applyBorder="1" applyAlignment="1">
      <alignment horizontal="center"/>
    </xf>
    <xf numFmtId="0" fontId="0" fillId="0" borderId="29" xfId="0" applyBorder="1" applyAlignment="1">
      <alignment horizontal="center"/>
    </xf>
    <xf numFmtId="0" fontId="0" fillId="0" borderId="0" xfId="0" applyAlignment="1">
      <alignment horizontal="center"/>
    </xf>
    <xf numFmtId="0" fontId="7" fillId="5" borderId="16" xfId="0" applyFont="1" applyFill="1" applyBorder="1" applyAlignment="1">
      <alignment horizontal="center" vertical="center" wrapText="1"/>
    </xf>
    <xf numFmtId="0" fontId="7" fillId="5" borderId="0" xfId="0" applyFont="1" applyFill="1" applyAlignment="1">
      <alignment horizontal="center" vertical="center" wrapText="1"/>
    </xf>
    <xf numFmtId="2" fontId="0" fillId="0" borderId="0" xfId="0" applyNumberFormat="1" applyAlignment="1">
      <alignment horizontal="center"/>
    </xf>
    <xf numFmtId="0" fontId="0" fillId="12" borderId="0" xfId="0" applyFill="1" applyAlignment="1">
      <alignment horizontal="center"/>
    </xf>
    <xf numFmtId="0" fontId="15" fillId="0" borderId="17" xfId="0" applyFont="1" applyBorder="1" applyAlignment="1">
      <alignment horizontal="center"/>
    </xf>
    <xf numFmtId="0" fontId="15" fillId="0" borderId="27" xfId="0" applyFont="1" applyBorder="1" applyAlignment="1">
      <alignment horizontal="center"/>
    </xf>
    <xf numFmtId="0" fontId="0" fillId="0" borderId="3" xfId="0" applyBorder="1" applyAlignment="1">
      <alignment horizontal="center"/>
    </xf>
    <xf numFmtId="0" fontId="2" fillId="21" borderId="23" xfId="0" applyFont="1" applyFill="1" applyBorder="1" applyAlignment="1">
      <alignment horizontal="center" vertical="center"/>
    </xf>
    <xf numFmtId="0" fontId="2" fillId="21" borderId="24" xfId="0" applyFont="1" applyFill="1" applyBorder="1" applyAlignment="1">
      <alignment horizontal="center" vertical="center"/>
    </xf>
    <xf numFmtId="0" fontId="0" fillId="0" borderId="48" xfId="0" applyBorder="1" applyAlignment="1">
      <alignment horizontal="center"/>
    </xf>
    <xf numFmtId="0" fontId="0" fillId="0" borderId="49" xfId="0" applyBorder="1" applyAlignment="1">
      <alignment horizontal="center"/>
    </xf>
    <xf numFmtId="0" fontId="2" fillId="22" borderId="0" xfId="0" applyFont="1" applyFill="1" applyAlignment="1">
      <alignment horizontal="center" vertical="center" wrapText="1"/>
    </xf>
    <xf numFmtId="0" fontId="2" fillId="22" borderId="0" xfId="0" applyFont="1" applyFill="1" applyAlignment="1">
      <alignment horizontal="center" vertical="center"/>
    </xf>
    <xf numFmtId="0" fontId="0" fillId="3" borderId="17" xfId="0" applyFill="1" applyBorder="1" applyAlignment="1">
      <alignment horizontal="center" vertical="top" wrapText="1"/>
    </xf>
    <xf numFmtId="0" fontId="0" fillId="3" borderId="18" xfId="0" applyFill="1" applyBorder="1" applyAlignment="1">
      <alignment horizontal="center" vertical="top"/>
    </xf>
    <xf numFmtId="0" fontId="0" fillId="3" borderId="27" xfId="0" applyFill="1" applyBorder="1" applyAlignment="1">
      <alignment horizontal="center" vertical="top"/>
    </xf>
    <xf numFmtId="0" fontId="0" fillId="3" borderId="28" xfId="0" applyFill="1" applyBorder="1" applyAlignment="1">
      <alignment horizontal="center" vertical="top"/>
    </xf>
    <xf numFmtId="0" fontId="0" fillId="3" borderId="0" xfId="0" applyFill="1" applyAlignment="1">
      <alignment horizontal="center" vertical="top"/>
    </xf>
    <xf numFmtId="0" fontId="0" fillId="3" borderId="29" xfId="0" applyFill="1" applyBorder="1" applyAlignment="1">
      <alignment horizontal="center" vertical="top"/>
    </xf>
    <xf numFmtId="0" fontId="0" fillId="3" borderId="19" xfId="0" applyFill="1" applyBorder="1" applyAlignment="1">
      <alignment horizontal="center" vertical="top"/>
    </xf>
    <xf numFmtId="0" fontId="0" fillId="3" borderId="20" xfId="0" applyFill="1" applyBorder="1" applyAlignment="1">
      <alignment horizontal="center" vertical="top"/>
    </xf>
    <xf numFmtId="0" fontId="0" fillId="3" borderId="32" xfId="0" applyFill="1" applyBorder="1" applyAlignment="1">
      <alignment horizontal="center" vertical="top"/>
    </xf>
    <xf numFmtId="0" fontId="6" fillId="8" borderId="3" xfId="2" applyFont="1" applyFill="1" applyBorder="1" applyAlignment="1">
      <alignment horizontal="center" vertical="center"/>
    </xf>
    <xf numFmtId="0" fontId="6" fillId="8" borderId="33" xfId="2" applyFont="1" applyFill="1" applyBorder="1" applyAlignment="1">
      <alignment horizontal="center" vertical="center"/>
    </xf>
    <xf numFmtId="0" fontId="6" fillId="8" borderId="34" xfId="2" applyFont="1" applyFill="1" applyBorder="1" applyAlignment="1">
      <alignment horizontal="center" vertical="center"/>
    </xf>
    <xf numFmtId="3" fontId="12" fillId="8" borderId="3" xfId="3" applyNumberFormat="1" applyFont="1" applyFill="1" applyBorder="1" applyAlignment="1" applyProtection="1">
      <alignment horizontal="center" vertical="center" wrapText="1"/>
      <protection locked="0"/>
    </xf>
    <xf numFmtId="0" fontId="0" fillId="25" borderId="0" xfId="0" applyFill="1"/>
  </cellXfs>
  <cellStyles count="6">
    <cellStyle name="Milliers 2" xfId="5" xr:uid="{FAB4BD53-AE2D-4BF5-AE4B-E0FF18D736CD}"/>
    <cellStyle name="Normal" xfId="0" builtinId="0"/>
    <cellStyle name="Normal 2" xfId="2" xr:uid="{9A07F229-D938-4E5D-B79F-458A75B60C5A}"/>
    <cellStyle name="Normal 2 2" xfId="3" xr:uid="{C3272542-9687-4573-B61C-0FE5C177E513}"/>
    <cellStyle name="Normal 2 3" xfId="4" xr:uid="{6C6162D1-C664-429C-B578-5CF616549F32}"/>
    <cellStyle name="Pourcentage" xfId="1" builtinId="5"/>
  </cellStyles>
  <dxfs count="10">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7575"/>
      </font>
    </dxf>
    <dxf>
      <border diagonalUp="0" diagonalDown="0">
        <left/>
        <right style="thin">
          <color theme="4" tint="0.39997558519241921"/>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styles" Target="styles.xml"/><Relationship Id="rId27"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Ic Travaux</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stacked"/>
        <c:varyColors val="0"/>
        <c:ser>
          <c:idx val="0"/>
          <c:order val="0"/>
          <c:tx>
            <c:strRef>
              <c:f>'Résultats Travaux'!$A$6</c:f>
              <c:strCache>
                <c:ptCount val="1"/>
                <c:pt idx="0">
                  <c:v>IcPCE</c:v>
                </c:pt>
              </c:strCache>
            </c:strRef>
          </c:tx>
          <c:spPr>
            <a:solidFill>
              <a:srgbClr val="265748"/>
            </a:solidFill>
            <a:ln>
              <a:noFill/>
            </a:ln>
            <a:effectLst/>
          </c:spPr>
          <c:invertIfNegative val="0"/>
          <c:cat>
            <c:numRef>
              <c:f>'Résultats Travaux'!$B$5:$AG$5</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'Résultats Travaux'!$B$6:$AG$6</c:f>
              <c:numCache>
                <c:formatCode>General</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numCache>
            </c:numRef>
          </c:val>
          <c:extLst>
            <c:ext xmlns:c16="http://schemas.microsoft.com/office/drawing/2014/chart" uri="{C3380CC4-5D6E-409C-BE32-E72D297353CC}">
              <c16:uniqueId val="{00000000-6B2B-48A7-9FAF-F388BA69877D}"/>
            </c:ext>
          </c:extLst>
        </c:ser>
        <c:ser>
          <c:idx val="1"/>
          <c:order val="1"/>
          <c:tx>
            <c:strRef>
              <c:f>'Résultats Travaux'!$A$7</c:f>
              <c:strCache>
                <c:ptCount val="1"/>
                <c:pt idx="0">
                  <c:v>IcPCE NA</c:v>
                </c:pt>
              </c:strCache>
            </c:strRef>
          </c:tx>
          <c:spPr>
            <a:solidFill>
              <a:srgbClr val="B4DAC3"/>
            </a:solidFill>
            <a:ln>
              <a:noFill/>
            </a:ln>
            <a:effectLst/>
          </c:spPr>
          <c:invertIfNegative val="0"/>
          <c:cat>
            <c:numRef>
              <c:f>'Résultats Travaux'!$B$5:$AG$5</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'Résultats Travaux'!$B$7:$AG$7</c:f>
              <c:numCache>
                <c:formatCode>General</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numCache>
            </c:numRef>
          </c:val>
          <c:extLst>
            <c:ext xmlns:c16="http://schemas.microsoft.com/office/drawing/2014/chart" uri="{C3380CC4-5D6E-409C-BE32-E72D297353CC}">
              <c16:uniqueId val="{00000001-6B2B-48A7-9FAF-F388BA69877D}"/>
            </c:ext>
          </c:extLst>
        </c:ser>
        <c:dLbls>
          <c:showLegendKey val="0"/>
          <c:showVal val="0"/>
          <c:showCatName val="0"/>
          <c:showSerName val="0"/>
          <c:showPercent val="0"/>
          <c:showBubbleSize val="0"/>
        </c:dLbls>
        <c:gapWidth val="219"/>
        <c:overlap val="100"/>
        <c:axId val="437566399"/>
        <c:axId val="437548511"/>
      </c:barChart>
      <c:lineChart>
        <c:grouping val="standard"/>
        <c:varyColors val="0"/>
        <c:ser>
          <c:idx val="2"/>
          <c:order val="2"/>
          <c:tx>
            <c:strRef>
              <c:f>'Résultats Travaux'!$A$12</c:f>
              <c:strCache>
                <c:ptCount val="1"/>
                <c:pt idx="0">
                  <c:v>Droit d'émission annuel de l'actif</c:v>
                </c:pt>
              </c:strCache>
            </c:strRef>
          </c:tx>
          <c:spPr>
            <a:ln w="28575" cap="rnd">
              <a:solidFill>
                <a:srgbClr val="C0A120"/>
              </a:solidFill>
              <a:round/>
            </a:ln>
            <a:effectLst/>
          </c:spPr>
          <c:marker>
            <c:symbol val="none"/>
          </c:marker>
          <c:cat>
            <c:numRef>
              <c:f>'Résultats Travaux'!$B$5:$AG$5</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'Résultats Travaux'!$B$12:$AG$12</c:f>
              <c:numCache>
                <c:formatCode>General</c:formatCode>
                <c:ptCount val="3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numCache>
            </c:numRef>
          </c:val>
          <c:smooth val="0"/>
          <c:extLst>
            <c:ext xmlns:c16="http://schemas.microsoft.com/office/drawing/2014/chart" uri="{C3380CC4-5D6E-409C-BE32-E72D297353CC}">
              <c16:uniqueId val="{00000002-6B2B-48A7-9FAF-F388BA69877D}"/>
            </c:ext>
          </c:extLst>
        </c:ser>
        <c:dLbls>
          <c:showLegendKey val="0"/>
          <c:showVal val="0"/>
          <c:showCatName val="0"/>
          <c:showSerName val="0"/>
          <c:showPercent val="0"/>
          <c:showBubbleSize val="0"/>
        </c:dLbls>
        <c:marker val="1"/>
        <c:smooth val="0"/>
        <c:axId val="437566399"/>
        <c:axId val="437548511"/>
      </c:lineChart>
      <c:catAx>
        <c:axId val="43756639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Années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37548511"/>
        <c:crosses val="autoZero"/>
        <c:auto val="1"/>
        <c:lblAlgn val="ctr"/>
        <c:lblOffset val="100"/>
        <c:noMultiLvlLbl val="0"/>
      </c:catAx>
      <c:valAx>
        <c:axId val="4375485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Emisson</a:t>
                </a:r>
                <a:r>
                  <a:rPr lang="fr-FR" baseline="0"/>
                  <a:t> indicateur Ic Travaux (kgCo2e/m²)</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375663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419100</xdr:colOff>
      <xdr:row>12</xdr:row>
      <xdr:rowOff>125730</xdr:rowOff>
    </xdr:from>
    <xdr:to>
      <xdr:col>15</xdr:col>
      <xdr:colOff>533400</xdr:colOff>
      <xdr:row>31</xdr:row>
      <xdr:rowOff>160020</xdr:rowOff>
    </xdr:to>
    <xdr:graphicFrame macro="">
      <xdr:nvGraphicFramePr>
        <xdr:cNvPr id="2" name="Graphique 1">
          <a:extLst>
            <a:ext uri="{FF2B5EF4-FFF2-40B4-BE49-F238E27FC236}">
              <a16:creationId xmlns:a16="http://schemas.microsoft.com/office/drawing/2014/main" id="{4514845C-8EEB-4ADD-9B77-71D6475826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REENDOM\partage%20green\1_Op&#233;rations%20Greenaffair\1.0_Clients\AXIM\2_QEB\QEB_F&amp;G_Programme_V2_2102200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REENDOM\1.%20Projets\Wereldhave\Levallois\3.%20Diagnostic\Rendu\GRF_WRH_DIA%20diagnostic%20090416%20M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udrey.pagliaro\AppData\Local\Microsoft\Windows\Temporary%20Internet%20Files\Content.Outlook\WP750BTI\Suivi%20BREEAM%20V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FR\AUB\E2\0363_GINKGO_VECTEUR%20SUD_ATMO_ENV_CHATILLON\4-Conception\4-Etudes%20env\Mat&#233;riaux\1-ACV\4-BBCA%20E+C-\190502_0363_VEC_APS_Outil%20Max%20E+C-_V2.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elanbbcaexploitation-ELAN/Documents%20partages/ELAN/BBCA_calculette_prestations_usages.xlsx" TargetMode="External"/><Relationship Id="rId1" Type="http://schemas.openxmlformats.org/officeDocument/2006/relationships/externalLinkPath" Target="/sites/elanbbcaexploitation-ELAN/Documents%20partages/ELAN/BBCA_calculette_prestations_usag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FR\STD\D&#233;veloppement%20Durable\4-Certifications%20&amp;%20labels\10.%20HQE%20Neuf\3.%20Outils\Outil%20Pilotage%20HQE%20-%20Bureaux.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REENDOM\partage%20green\4_Outils%20et%20Bases%20de%20Travail\4.1_R&#233;f&#233;rentiels\4_HQE_Commerce\ACN_Commer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ademe.intra\Angers$\Clients%20et%20prospects\Bilan%20Carbone\facteurs%20d'&#233;mission\FE%20des%20combusti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233;veloppement%20Durable\6.%20Administratif\STAGIAIRES\Audrey%20PAGLIARO\Outil%20HQE%20Renov.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FR\AUB\E2\24_5%20ECHANGES\Conception%20Environnementale\Outils%20de%20gestion\190503-Analyse%20des%20offr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 de synthese"/>
      <sheetName val="Profil"/>
      <sheetName val="Notation"/>
      <sheetName val="Calculs"/>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ssment Details"/>
      <sheetName val="BREEAM Credits"/>
      <sheetName val="Final Score and Rating"/>
      <sheetName val="Schedule of Changes"/>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dG"/>
      <sheetName val="Renseignements généraux"/>
      <sheetName val="Préambule"/>
      <sheetName val="Synthèse"/>
      <sheetName val="PCS Final Score"/>
      <sheetName val="Détails"/>
      <sheetName val="Minimum Standards"/>
      <sheetName val="Crédits minimum à atteindre"/>
      <sheetName val="Suivi BREEAM V13"/>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CalculCoef"/>
      <sheetName val="Data"/>
    </sheetNames>
    <sheetDataSet>
      <sheetData sheetId="0"/>
      <sheetData sheetId="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scriptif"/>
      <sheetName val="Energie 2"/>
      <sheetName val="Hors énergie 1"/>
      <sheetName val="Hors énergie 2"/>
      <sheetName val="Intrants 2"/>
      <sheetName val="Futurs emballages"/>
      <sheetName val="ID bâtiment "/>
      <sheetName val="Immobilisations"/>
      <sheetName val="Utilisation"/>
      <sheetName val="Fin de vie"/>
      <sheetName val="Utilitaires"/>
      <sheetName val="Ratios"/>
      <sheetName val="Bilan GES"/>
      <sheetName val="ISO 14069"/>
      <sheetName val="GHG Protocol"/>
      <sheetName val="CDP 2018"/>
      <sheetName val="FE Energie"/>
      <sheetName val="FE Hors Energie"/>
      <sheetName val="FE Déchets"/>
      <sheetName val="FE Fret"/>
      <sheetName val="Eges_Déplacements_BUR"/>
      <sheetName val="Nomenclature FE"/>
      <sheetName val="Nomenclature prestations "/>
      <sheetName val="FE Immobilisations"/>
      <sheetName val="export postes"/>
      <sheetName val="export sous-pos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de"/>
      <sheetName val="Projet"/>
      <sheetName val="PdG"/>
      <sheetName val="Evaluation"/>
      <sheetName val="Profil "/>
      <sheetName val="Profil pour rapport"/>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Garde"/>
      <sheetName val="Intro"/>
      <sheetName val="Profil QEB Co"/>
      <sheetName val="Structure"/>
      <sheetName val="Cible 1 Co"/>
      <sheetName val="Cible 2 Co"/>
      <sheetName val="Cible 3 Co "/>
      <sheetName val="Cible 4 Co "/>
      <sheetName val="Cible 5 Co"/>
      <sheetName val="Cible 6 Co"/>
      <sheetName val="Cible 7 Co"/>
      <sheetName val="Cible 8 Co"/>
      <sheetName val="Cible 9 Co"/>
      <sheetName val="Cible 10 Co"/>
      <sheetName val="Cible 11 Co"/>
      <sheetName val="Cible 12 Co"/>
      <sheetName val="Cible 13 Co"/>
      <sheetName val="Cible 14 C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 des combustibles.xl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seignements généraux"/>
      <sheetName val="Form Saisie"/>
      <sheetName val="Préambule"/>
      <sheetName val="Profil"/>
      <sheetName val="C01 TP voir calcul papier"/>
      <sheetName val="C02"/>
      <sheetName val="C03"/>
      <sheetName val="C04"/>
      <sheetName val="C05"/>
      <sheetName val="C06"/>
      <sheetName val="C07"/>
      <sheetName val="C08"/>
      <sheetName val="C09"/>
      <sheetName val="C10"/>
      <sheetName val="C11"/>
      <sheetName val="C12"/>
      <sheetName val="C13"/>
      <sheetName val="C14"/>
      <sheetName val="Outil HQE Ren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dG"/>
      <sheetName val="Aide"/>
      <sheetName val="Concours"/>
      <sheetName val="Données"/>
    </sheetNames>
    <sheetDataSet>
      <sheetData sheetId="0"/>
      <sheetData sheetId="1" refreshError="1"/>
      <sheetData sheetId="2" refreshError="1"/>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6B1F002-C98C-4C03-A3D4-548123ECAD16}" name="Type_Pre" displayName="Type_Pre" ref="D80:D84" totalsRowShown="0">
  <autoFilter ref="D80:D84" xr:uid="{0725C5D0-D081-4024-87EC-0AFCC201F301}"/>
  <tableColumns count="1">
    <tableColumn id="1" xr3:uid="{4F44CB29-DB66-48D9-B8A1-1A198B52431C}" name="Type_Pr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EF0EC25-5C1B-4744-82A3-BF7A5744F0B7}" name="Type_on" displayName="Type_on" ref="D87:D89" totalsRowShown="0">
  <autoFilter ref="D87:D89" xr:uid="{6B16B931-53AF-439C-87E7-B8BDC53CB903}"/>
  <tableColumns count="1">
    <tableColumn id="1" xr3:uid="{44A731CE-14DA-467F-8F0E-B875B9486F49}" name="Type_o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D7F2913-C0DD-4240-AA1F-4E6E53F54719}" name="Type_dec" displayName="Type_dec" ref="B80:B92" totalsRowShown="0">
  <autoFilter ref="B80:B92" xr:uid="{BCC9E598-21F3-44ED-86D7-BDC0DB5D8070}"/>
  <tableColumns count="1">
    <tableColumn id="1" xr3:uid="{64A1F6B1-4C60-43AD-818A-3C65456816C9}" name="Type_dec_ter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48C61EE-C7FE-401E-99DB-4FB3E22D92CC}" name="Type_on8" displayName="Type_on8" ref="D91:D95" totalsRowShown="0">
  <autoFilter ref="D91:D95" xr:uid="{7B2B350C-40D3-4613-B04A-15D09659E6CB}"/>
  <tableColumns count="1">
    <tableColumn id="1" xr3:uid="{F54411AA-68A0-4ECD-8115-0A8DE5F78452}" name="Type_chx"/>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ADE93AC-D953-4536-9839-5669E51F86D8}" name="Type_on9" displayName="Type_on9" ref="D99:D101" totalsRowShown="0">
  <autoFilter ref="D99:D101" xr:uid="{4932159A-3566-49C5-B2E7-BEA87FCE2AAA}"/>
  <tableColumns count="1">
    <tableColumn id="1" xr3:uid="{2B0B4438-AC2F-4F30-BF78-E0245CFC21E2}" name="Type_o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83907C7-28C7-48AE-B1DC-730C0090DC98}" name="Type_dec10" displayName="Type_dec10" ref="B104:D144" totalsRowShown="0">
  <tableColumns count="3">
    <tableColumn id="1" xr3:uid="{2F17A9E3-D340-4B54-A604-1450A64F98A9}" name="Type_dec" dataDxfId="9"/>
    <tableColumn id="4" xr3:uid="{07DCEB47-074D-4CD6-94A0-AD2E7E047682}" name="FE (kgCO2/tonne) _x000a_base ADEME"/>
    <tableColumn id="5" xr3:uid="{17415EBF-B420-4C76-81EA-918ECD301A32}" name="Emissions évitées (kgCO2/tonne)_x000a_base ADEME"/>
  </tableColumns>
  <tableStyleInfo name="TableStyleMedium2"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7.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FE0FC-4E86-4CF1-A6F4-911B53BA14BC}">
  <sheetPr codeName="Feuil5"/>
  <dimension ref="A1:H48"/>
  <sheetViews>
    <sheetView topLeftCell="A20" zoomScale="70" zoomScaleNormal="70" workbookViewId="0">
      <selection activeCell="D4" sqref="D4:D38"/>
    </sheetView>
  </sheetViews>
  <sheetFormatPr baseColWidth="10" defaultColWidth="10.109375" defaultRowHeight="11.4" x14ac:dyDescent="0.2"/>
  <cols>
    <col min="1" max="1" width="24.33203125" style="5" customWidth="1"/>
    <col min="2" max="2" width="53.6640625" style="5" customWidth="1"/>
    <col min="3" max="3" width="2.33203125" style="5" customWidth="1"/>
    <col min="4" max="4" width="23.33203125" style="5" customWidth="1"/>
    <col min="5" max="5" width="20.44140625" style="5" customWidth="1"/>
    <col min="6" max="7" width="12.33203125" style="5" customWidth="1"/>
    <col min="8" max="8" width="10.109375" style="5"/>
    <col min="9" max="9" width="15.33203125" style="5" bestFit="1" customWidth="1"/>
    <col min="10" max="12" width="10.109375" style="5"/>
    <col min="13" max="13" width="33" style="5" customWidth="1"/>
    <col min="14" max="16384" width="10.109375" style="5"/>
  </cols>
  <sheetData>
    <row r="1" spans="1:8" ht="14.4" x14ac:dyDescent="0.3">
      <c r="A1" s="47"/>
      <c r="B1" s="47"/>
      <c r="C1" s="47"/>
      <c r="D1" s="47"/>
      <c r="E1" s="48"/>
    </row>
    <row r="2" spans="1:8" ht="22.8" x14ac:dyDescent="0.2">
      <c r="A2" s="224" t="s">
        <v>0</v>
      </c>
      <c r="B2" s="224"/>
      <c r="C2" s="224"/>
      <c r="D2" s="224"/>
      <c r="E2" s="224"/>
    </row>
    <row r="3" spans="1:8" ht="14.4" x14ac:dyDescent="0.3">
      <c r="A3" s="48"/>
      <c r="B3" s="49"/>
      <c r="C3" s="48"/>
      <c r="D3" s="48"/>
      <c r="E3" s="48"/>
    </row>
    <row r="4" spans="1:8" ht="15" customHeight="1" x14ac:dyDescent="0.3">
      <c r="A4" s="142" t="s">
        <v>1</v>
      </c>
      <c r="B4" s="51" t="s">
        <v>2</v>
      </c>
      <c r="C4" s="52"/>
      <c r="D4" s="53"/>
      <c r="E4" s="48"/>
      <c r="F4" s="6"/>
      <c r="G4" s="6"/>
      <c r="H4" s="6"/>
    </row>
    <row r="5" spans="1:8" ht="15" customHeight="1" x14ac:dyDescent="0.3">
      <c r="A5" s="50"/>
      <c r="B5" s="52"/>
      <c r="C5" s="52"/>
      <c r="D5" s="54"/>
      <c r="E5" s="48"/>
      <c r="F5" s="6"/>
      <c r="G5" s="6"/>
      <c r="H5" s="6"/>
    </row>
    <row r="6" spans="1:8" ht="15" customHeight="1" x14ac:dyDescent="0.3">
      <c r="A6" s="50"/>
      <c r="B6" s="51" t="s">
        <v>3</v>
      </c>
      <c r="C6" s="52"/>
      <c r="D6" s="55"/>
      <c r="E6" s="48"/>
      <c r="F6" s="6"/>
      <c r="G6" s="6"/>
      <c r="H6" s="6"/>
    </row>
    <row r="7" spans="1:8" ht="15" customHeight="1" x14ac:dyDescent="0.3">
      <c r="A7" s="50"/>
      <c r="B7" s="52"/>
      <c r="C7" s="52"/>
      <c r="D7" s="54"/>
      <c r="E7" s="48"/>
      <c r="F7" s="6"/>
      <c r="G7" s="6"/>
      <c r="H7" s="6"/>
    </row>
    <row r="8" spans="1:8" ht="14.4" x14ac:dyDescent="0.3">
      <c r="A8" s="50"/>
      <c r="B8" s="51" t="s">
        <v>4</v>
      </c>
      <c r="C8" s="52"/>
      <c r="D8" s="53"/>
      <c r="E8" s="48"/>
      <c r="F8" s="6"/>
      <c r="G8" s="6"/>
      <c r="H8" s="6"/>
    </row>
    <row r="9" spans="1:8" ht="14.4" x14ac:dyDescent="0.3">
      <c r="A9" s="50"/>
      <c r="B9" s="52"/>
      <c r="C9" s="52"/>
      <c r="D9" s="54"/>
      <c r="E9" s="48"/>
      <c r="F9" s="6"/>
      <c r="G9" s="6"/>
      <c r="H9" s="6"/>
    </row>
    <row r="10" spans="1:8" ht="14.4" x14ac:dyDescent="0.3">
      <c r="A10" s="50"/>
      <c r="B10" s="51" t="s">
        <v>5</v>
      </c>
      <c r="C10" s="52"/>
      <c r="D10" s="53"/>
      <c r="E10" s="48"/>
      <c r="F10" s="6"/>
      <c r="G10" s="6"/>
      <c r="H10" s="6"/>
    </row>
    <row r="11" spans="1:8" ht="14.4" x14ac:dyDescent="0.3">
      <c r="A11" s="50"/>
      <c r="B11" s="52"/>
      <c r="C11" s="52"/>
      <c r="D11" s="54"/>
      <c r="E11" s="48"/>
      <c r="F11" s="6"/>
      <c r="G11" s="6"/>
      <c r="H11" s="6"/>
    </row>
    <row r="12" spans="1:8" ht="14.4" x14ac:dyDescent="0.3">
      <c r="A12" s="143"/>
      <c r="B12" s="51" t="s">
        <v>6</v>
      </c>
      <c r="C12" s="52"/>
      <c r="D12" s="55"/>
      <c r="E12" s="48"/>
      <c r="F12" s="6"/>
      <c r="G12" s="6"/>
      <c r="H12" s="6"/>
    </row>
    <row r="13" spans="1:8" ht="14.4" x14ac:dyDescent="0.3">
      <c r="A13" s="50"/>
      <c r="B13" s="52"/>
      <c r="C13" s="52"/>
      <c r="D13" s="54"/>
      <c r="E13" s="48"/>
      <c r="F13" s="6"/>
      <c r="G13" s="6"/>
      <c r="H13" s="6"/>
    </row>
    <row r="14" spans="1:8" ht="14.4" x14ac:dyDescent="0.3">
      <c r="A14" s="50"/>
      <c r="B14" s="51" t="s">
        <v>7</v>
      </c>
      <c r="C14" s="52"/>
      <c r="D14" s="53"/>
      <c r="E14" s="48"/>
      <c r="F14" s="6"/>
      <c r="G14" s="6"/>
      <c r="H14" s="6"/>
    </row>
    <row r="15" spans="1:8" ht="14.4" x14ac:dyDescent="0.3">
      <c r="A15" s="50"/>
      <c r="B15" s="52"/>
      <c r="C15" s="52"/>
      <c r="D15" s="54"/>
      <c r="E15" s="48"/>
      <c r="F15" s="6"/>
      <c r="G15" s="6"/>
      <c r="H15" s="6"/>
    </row>
    <row r="16" spans="1:8" ht="14.4" x14ac:dyDescent="0.3">
      <c r="A16" s="50"/>
      <c r="B16" s="51" t="s">
        <v>8</v>
      </c>
      <c r="C16" s="52"/>
      <c r="D16" s="53"/>
      <c r="E16" s="48" t="s">
        <v>9</v>
      </c>
      <c r="F16" s="6"/>
      <c r="G16" s="6"/>
      <c r="H16" s="6"/>
    </row>
    <row r="17" spans="1:8" ht="14.4" x14ac:dyDescent="0.3">
      <c r="A17" s="50"/>
      <c r="B17" s="52"/>
      <c r="C17" s="52"/>
      <c r="D17" s="54"/>
      <c r="E17" s="48"/>
      <c r="F17" s="6"/>
      <c r="G17" s="6"/>
      <c r="H17" s="6"/>
    </row>
    <row r="18" spans="1:8" ht="14.4" x14ac:dyDescent="0.3">
      <c r="A18" s="50"/>
      <c r="B18" s="51" t="s">
        <v>10</v>
      </c>
      <c r="C18" s="52"/>
      <c r="D18" s="53"/>
      <c r="E18" s="48" t="s">
        <v>9</v>
      </c>
      <c r="F18" s="6"/>
      <c r="G18" s="6"/>
      <c r="H18" s="6"/>
    </row>
    <row r="19" spans="1:8" ht="14.4" x14ac:dyDescent="0.3">
      <c r="A19" s="50"/>
      <c r="B19" s="52"/>
      <c r="C19" s="52"/>
      <c r="D19" s="54"/>
      <c r="E19" s="48"/>
      <c r="F19" s="6"/>
      <c r="G19" s="6"/>
      <c r="H19" s="6"/>
    </row>
    <row r="20" spans="1:8" ht="14.4" x14ac:dyDescent="0.3">
      <c r="A20" s="50"/>
      <c r="B20" s="51" t="s">
        <v>11</v>
      </c>
      <c r="C20" s="52"/>
      <c r="D20" s="53"/>
      <c r="E20" s="48"/>
      <c r="F20" s="6"/>
      <c r="G20" s="6"/>
      <c r="H20" s="6"/>
    </row>
    <row r="21" spans="1:8" ht="14.4" x14ac:dyDescent="0.3">
      <c r="A21" s="50"/>
      <c r="B21" s="52"/>
      <c r="C21" s="52"/>
      <c r="D21" s="54"/>
      <c r="E21" s="48"/>
      <c r="F21" s="6"/>
      <c r="G21" s="6"/>
      <c r="H21" s="6"/>
    </row>
    <row r="22" spans="1:8" ht="14.4" x14ac:dyDescent="0.3">
      <c r="A22" s="50"/>
      <c r="B22" s="51" t="s">
        <v>12</v>
      </c>
      <c r="C22" s="52"/>
      <c r="D22" s="53"/>
      <c r="E22" s="48"/>
      <c r="F22" s="6"/>
      <c r="G22" s="6"/>
      <c r="H22" s="6"/>
    </row>
    <row r="23" spans="1:8" ht="14.4" x14ac:dyDescent="0.3">
      <c r="A23" s="50"/>
      <c r="B23" s="52"/>
      <c r="C23" s="52"/>
      <c r="D23" s="54"/>
      <c r="E23" s="48"/>
      <c r="F23" s="6"/>
      <c r="G23" s="6"/>
      <c r="H23" s="6"/>
    </row>
    <row r="24" spans="1:8" ht="14.4" x14ac:dyDescent="0.3">
      <c r="A24" s="50"/>
      <c r="B24" s="51" t="s">
        <v>13</v>
      </c>
      <c r="C24" s="52"/>
      <c r="D24" s="53"/>
      <c r="E24" s="48" t="s">
        <v>14</v>
      </c>
      <c r="F24" s="6"/>
      <c r="G24" s="6"/>
      <c r="H24" s="6"/>
    </row>
    <row r="25" spans="1:8" ht="14.4" x14ac:dyDescent="0.3">
      <c r="A25" s="50"/>
      <c r="B25" s="52"/>
      <c r="C25" s="52"/>
      <c r="D25" s="54"/>
      <c r="E25" s="48"/>
      <c r="F25" s="6"/>
      <c r="G25" s="6"/>
      <c r="H25" s="6"/>
    </row>
    <row r="26" spans="1:8" ht="14.4" x14ac:dyDescent="0.3">
      <c r="A26" s="50"/>
      <c r="B26" s="51" t="s">
        <v>15</v>
      </c>
      <c r="C26" s="52"/>
      <c r="D26" s="53"/>
      <c r="E26" s="48" t="s">
        <v>14</v>
      </c>
      <c r="F26" s="6"/>
      <c r="G26" s="6"/>
      <c r="H26" s="6"/>
    </row>
    <row r="27" spans="1:8" ht="14.4" x14ac:dyDescent="0.3">
      <c r="A27" s="50"/>
      <c r="B27" s="52"/>
      <c r="C27" s="52"/>
      <c r="D27" s="54"/>
      <c r="E27" s="48"/>
      <c r="F27" s="6"/>
      <c r="G27" s="6"/>
      <c r="H27" s="6"/>
    </row>
    <row r="28" spans="1:8" ht="15" customHeight="1" x14ac:dyDescent="0.3">
      <c r="B28" s="51" t="s">
        <v>16</v>
      </c>
      <c r="C28" s="52"/>
      <c r="D28" s="53"/>
      <c r="E28" s="48"/>
      <c r="F28" s="6"/>
      <c r="G28" s="6"/>
      <c r="H28" s="6"/>
    </row>
    <row r="29" spans="1:8" ht="15" customHeight="1" x14ac:dyDescent="0.3">
      <c r="A29" s="92"/>
      <c r="B29" s="52"/>
      <c r="C29" s="52"/>
      <c r="D29" s="54"/>
      <c r="E29" s="48"/>
      <c r="F29" s="6"/>
      <c r="G29" s="6"/>
      <c r="H29" s="6"/>
    </row>
    <row r="30" spans="1:8" ht="14.4" x14ac:dyDescent="0.3">
      <c r="A30" s="92"/>
      <c r="B30" s="51" t="s">
        <v>17</v>
      </c>
      <c r="C30" s="52"/>
      <c r="D30" s="53"/>
      <c r="E30" s="48"/>
      <c r="F30" s="6"/>
      <c r="G30" s="6"/>
      <c r="H30" s="6"/>
    </row>
    <row r="31" spans="1:8" ht="14.4" x14ac:dyDescent="0.3">
      <c r="A31" s="92"/>
      <c r="B31" s="52"/>
      <c r="C31" s="52"/>
      <c r="D31" s="54"/>
      <c r="E31" s="48"/>
      <c r="F31" s="6"/>
      <c r="G31" s="6"/>
      <c r="H31" s="6"/>
    </row>
    <row r="32" spans="1:8" ht="14.4" x14ac:dyDescent="0.3">
      <c r="A32" s="92"/>
      <c r="B32" s="51" t="s">
        <v>18</v>
      </c>
      <c r="C32" s="52"/>
      <c r="D32" s="53"/>
      <c r="E32" s="48" t="s">
        <v>19</v>
      </c>
      <c r="F32" s="6"/>
      <c r="G32" s="6"/>
      <c r="H32" s="6"/>
    </row>
    <row r="33" spans="1:5" ht="14.4" x14ac:dyDescent="0.3">
      <c r="A33" s="92"/>
      <c r="E33" s="48"/>
    </row>
    <row r="34" spans="1:5" ht="14.4" x14ac:dyDescent="0.3">
      <c r="A34" s="92"/>
      <c r="B34" s="51" t="s">
        <v>20</v>
      </c>
      <c r="C34" s="52"/>
      <c r="D34" s="53"/>
      <c r="E34" s="48" t="s">
        <v>21</v>
      </c>
    </row>
    <row r="35" spans="1:5" ht="14.4" x14ac:dyDescent="0.3">
      <c r="A35" s="92"/>
      <c r="B35" s="52"/>
      <c r="C35" s="52"/>
      <c r="D35" s="54"/>
      <c r="E35" s="48"/>
    </row>
    <row r="36" spans="1:5" ht="14.4" x14ac:dyDescent="0.3">
      <c r="A36" s="92"/>
      <c r="B36" s="51" t="s">
        <v>22</v>
      </c>
      <c r="C36" s="52"/>
      <c r="D36" s="53"/>
      <c r="E36" s="48" t="s">
        <v>21</v>
      </c>
    </row>
    <row r="37" spans="1:5" ht="14.4" x14ac:dyDescent="0.3">
      <c r="A37" s="92"/>
      <c r="B37" s="52"/>
      <c r="C37" s="52"/>
      <c r="D37" s="54"/>
      <c r="E37" s="92"/>
    </row>
    <row r="38" spans="1:5" ht="14.4" x14ac:dyDescent="0.3">
      <c r="A38" s="92"/>
      <c r="B38" s="51" t="s">
        <v>23</v>
      </c>
      <c r="C38" s="52"/>
      <c r="D38" s="53"/>
      <c r="E38" s="92"/>
    </row>
    <row r="40" spans="1:5" ht="14.4" x14ac:dyDescent="0.2">
      <c r="B40" s="176"/>
    </row>
    <row r="41" spans="1:5" ht="14.4" x14ac:dyDescent="0.2">
      <c r="B41" s="176"/>
    </row>
    <row r="42" spans="1:5" ht="14.4" x14ac:dyDescent="0.2">
      <c r="B42" s="176"/>
    </row>
    <row r="43" spans="1:5" ht="14.4" x14ac:dyDescent="0.2">
      <c r="B43" s="176"/>
    </row>
    <row r="44" spans="1:5" ht="14.4" x14ac:dyDescent="0.2">
      <c r="B44" s="176"/>
    </row>
    <row r="45" spans="1:5" ht="14.4" x14ac:dyDescent="0.2">
      <c r="B45" s="176"/>
    </row>
    <row r="46" spans="1:5" ht="14.4" x14ac:dyDescent="0.2">
      <c r="B46" s="176"/>
    </row>
    <row r="47" spans="1:5" ht="14.4" x14ac:dyDescent="0.2">
      <c r="B47" s="176"/>
    </row>
    <row r="48" spans="1:5" ht="14.4" x14ac:dyDescent="0.2">
      <c r="B48" s="176"/>
    </row>
  </sheetData>
  <mergeCells count="1">
    <mergeCell ref="A2:E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4F6F9C6D-D46F-43B7-8A5E-1682B39C1B36}">
          <x14:formula1>
            <xm:f>'Données Bureaux'!$C$166:$C$167</xm:f>
          </x14:formula1>
          <xm:sqref>D13</xm:sqref>
        </x14:dataValidation>
        <x14:dataValidation type="list" allowBlank="1" showInputMessage="1" showErrorMessage="1" xr:uid="{201B151F-9AB8-45E0-804D-B68FBD69C08F}">
          <x14:formula1>
            <xm:f>'Données Bureaux'!$C$170:$C$171</xm:f>
          </x14:formula1>
          <xm:sqref>D14:D15</xm:sqref>
        </x14:dataValidation>
        <x14:dataValidation type="list" allowBlank="1" showInputMessage="1" showErrorMessage="1" xr:uid="{2E18C1F4-6014-4678-9DE4-5DF3C1B8E09D}">
          <x14:formula1>
            <xm:f>'Données Bureaux'!$I$7:$P$7</xm:f>
          </x14:formula1>
          <xm:sqref>D12</xm:sqref>
        </x14:dataValidation>
        <x14:dataValidation type="list" allowBlank="1" showInputMessage="1" showErrorMessage="1" xr:uid="{9A1D7324-96A3-4165-9CE9-90EDEB64BC2B}">
          <x14:formula1>
            <xm:f>'Données Bureaux'!$G$7:$G$8</xm:f>
          </x14:formula1>
          <xm:sqref>D38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0D253-C7BE-4735-A389-342B0453F382}">
  <sheetPr codeName="Feuil2"/>
  <dimension ref="A2:O87"/>
  <sheetViews>
    <sheetView topLeftCell="B20" zoomScale="70" zoomScaleNormal="70" workbookViewId="0">
      <selection activeCell="F80" sqref="F80:F82"/>
    </sheetView>
  </sheetViews>
  <sheetFormatPr baseColWidth="10" defaultColWidth="11.44140625" defaultRowHeight="14.4" x14ac:dyDescent="0.3"/>
  <cols>
    <col min="1" max="1" width="39.44140625" style="32" customWidth="1"/>
    <col min="2" max="2" width="31.33203125" style="32" customWidth="1"/>
    <col min="3" max="3" width="28.6640625" style="32" customWidth="1"/>
    <col min="4" max="4" width="33.44140625" style="32" customWidth="1"/>
    <col min="5" max="5" width="41" style="32" customWidth="1"/>
    <col min="6" max="6" width="47.109375" style="32" customWidth="1"/>
    <col min="7" max="7" width="17.109375" style="32" customWidth="1"/>
    <col min="8" max="8" width="13.6640625" style="32" customWidth="1"/>
    <col min="9" max="9" width="19.6640625" style="32" hidden="1" customWidth="1"/>
    <col min="10" max="10" width="42.6640625" style="32" customWidth="1"/>
    <col min="11" max="11" width="11.44140625" style="32" customWidth="1"/>
    <col min="12" max="12" width="46.109375" style="32" customWidth="1"/>
    <col min="13" max="13" width="11.44140625" style="32" customWidth="1"/>
    <col min="14" max="14" width="47.109375" style="32" customWidth="1"/>
    <col min="15" max="15" width="16.44140625" style="32" customWidth="1"/>
    <col min="16" max="16" width="13.6640625" style="32" customWidth="1"/>
    <col min="17" max="16384" width="11.44140625" style="32"/>
  </cols>
  <sheetData>
    <row r="2" spans="1:14" x14ac:dyDescent="0.3">
      <c r="A2" s="229" t="s">
        <v>24</v>
      </c>
      <c r="B2" s="229"/>
      <c r="C2" s="229"/>
      <c r="D2" s="229"/>
      <c r="E2" s="229"/>
      <c r="F2" s="229"/>
      <c r="G2" s="229"/>
      <c r="H2" s="229"/>
      <c r="I2" s="229"/>
      <c r="J2" s="229"/>
      <c r="K2" s="229"/>
      <c r="L2" s="229"/>
      <c r="M2" s="229"/>
      <c r="N2" s="229"/>
    </row>
    <row r="3" spans="1:14" x14ac:dyDescent="0.3">
      <c r="A3" s="229"/>
      <c r="B3" s="229"/>
      <c r="C3" s="229"/>
      <c r="D3" s="229"/>
      <c r="E3" s="229"/>
      <c r="F3" s="229"/>
      <c r="G3" s="229"/>
      <c r="H3" s="229"/>
      <c r="I3" s="229"/>
      <c r="J3" s="229"/>
      <c r="K3" s="229"/>
      <c r="L3" s="229"/>
      <c r="M3" s="229"/>
      <c r="N3" s="229"/>
    </row>
    <row r="6" spans="1:14" ht="23.4" x14ac:dyDescent="0.3">
      <c r="A6" s="230" t="s">
        <v>25</v>
      </c>
      <c r="B6" s="230"/>
      <c r="C6" s="230"/>
      <c r="D6" s="230"/>
      <c r="E6" s="230"/>
      <c r="F6" s="230"/>
      <c r="G6" s="230"/>
      <c r="H6" s="230"/>
      <c r="I6" s="230"/>
      <c r="J6" s="230"/>
      <c r="K6" s="230"/>
      <c r="L6" s="230"/>
      <c r="M6" s="230"/>
      <c r="N6" s="230"/>
    </row>
    <row r="8" spans="1:14" ht="18" x14ac:dyDescent="0.3">
      <c r="A8" s="231" t="s">
        <v>26</v>
      </c>
      <c r="B8" s="231"/>
      <c r="C8" s="231"/>
      <c r="D8" s="231"/>
      <c r="E8" s="231"/>
      <c r="F8" s="231"/>
      <c r="G8" s="231"/>
      <c r="H8" s="231"/>
      <c r="I8" s="231"/>
      <c r="J8" s="231"/>
      <c r="K8" s="231"/>
      <c r="L8" s="231"/>
      <c r="M8" s="231"/>
      <c r="N8" s="231"/>
    </row>
    <row r="10" spans="1:14" ht="25.95" customHeight="1" thickBot="1" x14ac:dyDescent="0.35">
      <c r="A10" s="7" t="s">
        <v>27</v>
      </c>
      <c r="B10" s="7" t="s">
        <v>28</v>
      </c>
      <c r="C10" s="8" t="s">
        <v>29</v>
      </c>
      <c r="D10" s="9" t="s">
        <v>30</v>
      </c>
      <c r="E10" s="9" t="s">
        <v>31</v>
      </c>
      <c r="F10" s="9" t="s">
        <v>32</v>
      </c>
      <c r="J10" s="7" t="s">
        <v>33</v>
      </c>
      <c r="L10" s="7" t="s">
        <v>34</v>
      </c>
      <c r="N10" s="9" t="s">
        <v>35</v>
      </c>
    </row>
    <row r="11" spans="1:14" x14ac:dyDescent="0.3">
      <c r="A11" s="144"/>
      <c r="B11" s="145"/>
      <c r="C11" s="65">
        <f>IF(A11="",0,VLOOKUP(A11,'Données Bureaux'!$B$7:$C$19,2,0))</f>
        <v>0</v>
      </c>
      <c r="D11" s="145"/>
      <c r="E11" s="66" t="e">
        <f>B11*C11/'ID bâtiment '!$D$18</f>
        <v>#DIV/0!</v>
      </c>
      <c r="F11" s="145"/>
      <c r="J11" s="12" t="e">
        <f>SUM(E11:E20)</f>
        <v>#DIV/0!</v>
      </c>
      <c r="L11" s="12" t="e">
        <f>'Données Bureaux'!F13*'ID bâtiment '!D34/'ID bâtiment '!D18</f>
        <v>#DIV/0!</v>
      </c>
      <c r="N11" s="14" t="e">
        <f>IF('ID bâtiment '!D38="Autre vecteur",HLOOKUP('ID bâtiment '!D12,'Données Bureaux'!I7:P11,2,0)+L11+L13,HLOOKUP('ID bâtiment '!D12,'Données Bureaux'!I7:P11,4,0)+L11+L13)</f>
        <v>#N/A</v>
      </c>
    </row>
    <row r="12" spans="1:14" x14ac:dyDescent="0.3">
      <c r="A12" s="144"/>
      <c r="B12" s="145"/>
      <c r="C12" s="65">
        <f>IF(A12="",0,VLOOKUP(A12,'Données Bureaux'!$B$7:$C$19,2,0))</f>
        <v>0</v>
      </c>
      <c r="D12" s="145"/>
      <c r="E12" s="66" t="e">
        <f>B12*C12/'ID bâtiment '!$D$18</f>
        <v>#DIV/0!</v>
      </c>
      <c r="F12" s="145"/>
      <c r="J12" s="7" t="s">
        <v>36</v>
      </c>
      <c r="L12" s="7" t="s">
        <v>37</v>
      </c>
    </row>
    <row r="13" spans="1:14" x14ac:dyDescent="0.3">
      <c r="A13" s="144"/>
      <c r="B13" s="145"/>
      <c r="C13" s="65">
        <f>IF(A13="",0,VLOOKUP(A13,'Données Bureaux'!$B$7:$C$19,2,0))</f>
        <v>0</v>
      </c>
      <c r="D13" s="145"/>
      <c r="E13" s="66" t="e">
        <f>B13*C13/'ID bâtiment '!$D$18</f>
        <v>#DIV/0!</v>
      </c>
      <c r="F13" s="145"/>
      <c r="J13" s="11">
        <f>IF(SUM(B11:B20)=0,0,SUMIF(D11:D20,"oui",B11:B20)/SUM(B11:B20))</f>
        <v>0</v>
      </c>
      <c r="L13" s="12" t="e">
        <f>'Données Bureaux'!F16*'ID bâtiment '!D36/'ID bâtiment '!D18</f>
        <v>#DIV/0!</v>
      </c>
    </row>
    <row r="14" spans="1:14" ht="15" thickBot="1" x14ac:dyDescent="0.35">
      <c r="A14" s="144"/>
      <c r="B14" s="145"/>
      <c r="C14" s="65">
        <f>IF(A14="",0,VLOOKUP(A14,'Données Bureaux'!$B$7:$C$19,2,0))</f>
        <v>0</v>
      </c>
      <c r="D14" s="145"/>
      <c r="E14" s="66" t="e">
        <f>B14*C14/'ID bâtiment '!$D$18</f>
        <v>#DIV/0!</v>
      </c>
      <c r="F14" s="145"/>
      <c r="J14" s="7" t="s">
        <v>38</v>
      </c>
    </row>
    <row r="15" spans="1:14" ht="15" thickBot="1" x14ac:dyDescent="0.35">
      <c r="A15" s="144"/>
      <c r="B15" s="145"/>
      <c r="C15" s="65">
        <f>IF(A15="",0,VLOOKUP(A15,'Données Bureaux'!$B$7:$C$19,2,0))</f>
        <v>0</v>
      </c>
      <c r="D15" s="145"/>
      <c r="E15" s="66" t="e">
        <f>B15*C15/'ID bâtiment '!$D$18</f>
        <v>#DIV/0!</v>
      </c>
      <c r="F15" s="145"/>
      <c r="J15" s="11">
        <f>IF(J13&gt;=0.8,0.2,IF(J13&gt;=0.5,0.1,0))</f>
        <v>0</v>
      </c>
      <c r="N15" s="9" t="s">
        <v>39</v>
      </c>
    </row>
    <row r="16" spans="1:14" ht="15" customHeight="1" thickBot="1" x14ac:dyDescent="0.35">
      <c r="A16" s="144"/>
      <c r="B16" s="145"/>
      <c r="C16" s="65">
        <f>IF(A16="",0,VLOOKUP(A16,'Données Bureaux'!$B$7:$C$19,2,0))</f>
        <v>0</v>
      </c>
      <c r="D16" s="145"/>
      <c r="E16" s="66" t="e">
        <f>B16*C16/'ID bâtiment '!$D$18</f>
        <v>#DIV/0!</v>
      </c>
      <c r="F16" s="145"/>
      <c r="L16" s="234" t="s">
        <v>40</v>
      </c>
      <c r="N16" s="14" t="e">
        <f>J18+J28</f>
        <v>#DIV/0!</v>
      </c>
    </row>
    <row r="17" spans="1:15" ht="15" thickBot="1" x14ac:dyDescent="0.35">
      <c r="A17" s="146"/>
      <c r="B17" s="145"/>
      <c r="C17" s="65">
        <f>IF(A17="",0,VLOOKUP(A17,'Données Bureaux'!$B$7:$C$19,2,0))</f>
        <v>0</v>
      </c>
      <c r="D17" s="146"/>
      <c r="E17" s="66" t="e">
        <f>B17*C17/'ID bâtiment '!$D$18</f>
        <v>#DIV/0!</v>
      </c>
      <c r="F17" s="145"/>
      <c r="J17" s="9" t="s">
        <v>41</v>
      </c>
      <c r="L17" s="235"/>
    </row>
    <row r="18" spans="1:15" ht="15" thickBot="1" x14ac:dyDescent="0.35">
      <c r="A18" s="144"/>
      <c r="B18" s="145"/>
      <c r="C18" s="65">
        <f>IF(A18="",0,VLOOKUP(A18,'Données Bureaux'!$B$7:$C$19,2,0))</f>
        <v>0</v>
      </c>
      <c r="D18" s="145"/>
      <c r="E18" s="66" t="e">
        <f>B18*C18/'ID bâtiment '!$D$18</f>
        <v>#DIV/0!</v>
      </c>
      <c r="F18" s="145"/>
      <c r="J18" s="14" t="e">
        <f>J11*(1-J15)</f>
        <v>#DIV/0!</v>
      </c>
      <c r="L18" s="235"/>
    </row>
    <row r="19" spans="1:15" ht="28.95" customHeight="1" thickBot="1" x14ac:dyDescent="0.35">
      <c r="A19" s="144"/>
      <c r="B19" s="147"/>
      <c r="C19" s="65">
        <f>IF(A19="",0,VLOOKUP(A19,'Données Bureaux'!$B$7:$C$19,2,0))</f>
        <v>0</v>
      </c>
      <c r="D19" s="145"/>
      <c r="E19" s="66" t="e">
        <f>B19*C19/'ID bâtiment '!$D$18</f>
        <v>#DIV/0!</v>
      </c>
      <c r="F19" s="147"/>
      <c r="L19" s="235"/>
      <c r="N19" s="7" t="s">
        <v>42</v>
      </c>
      <c r="O19" s="7" t="s">
        <v>43</v>
      </c>
    </row>
    <row r="20" spans="1:15" ht="23.4" customHeight="1" thickBot="1" x14ac:dyDescent="0.35">
      <c r="A20" s="144"/>
      <c r="B20" s="145"/>
      <c r="C20" s="65">
        <f>IF(A20="",0,VLOOKUP(A20,'Données Bureaux'!$B$7:$C$19,2,0))</f>
        <v>0</v>
      </c>
      <c r="D20" s="145"/>
      <c r="E20" s="66" t="e">
        <f>B20*C20/'ID bâtiment '!$D$18</f>
        <v>#DIV/0!</v>
      </c>
      <c r="F20" s="145"/>
      <c r="L20" s="235"/>
      <c r="N20" s="64" t="e">
        <f>N11-N16</f>
        <v>#N/A</v>
      </c>
      <c r="O20" s="32" t="e">
        <f>MIN(20,ROUNDDOWN(-MIN((N16-N11)/0.2,0),0))</f>
        <v>#DIV/0!</v>
      </c>
    </row>
    <row r="21" spans="1:15" ht="15" thickBot="1" x14ac:dyDescent="0.35">
      <c r="A21" s="67"/>
      <c r="L21" s="236"/>
    </row>
    <row r="22" spans="1:15" ht="26.4" customHeight="1" x14ac:dyDescent="0.3">
      <c r="A22" s="67"/>
      <c r="N22" s="7" t="s">
        <v>44</v>
      </c>
    </row>
    <row r="23" spans="1:15" ht="15" thickBot="1" x14ac:dyDescent="0.35">
      <c r="A23" s="7" t="s">
        <v>45</v>
      </c>
      <c r="B23" s="7" t="s">
        <v>46</v>
      </c>
      <c r="C23" s="8" t="s">
        <v>47</v>
      </c>
      <c r="D23" s="8" t="s">
        <v>48</v>
      </c>
      <c r="E23" s="9" t="s">
        <v>31</v>
      </c>
      <c r="F23" s="9" t="s">
        <v>32</v>
      </c>
      <c r="N23" s="11" t="e">
        <f>IF(N20&gt;0,0,-N20/N16)</f>
        <v>#N/A</v>
      </c>
    </row>
    <row r="24" spans="1:15" ht="15" thickBot="1" x14ac:dyDescent="0.35">
      <c r="A24" s="144"/>
      <c r="B24" s="145"/>
      <c r="C24" s="65">
        <f>IF(A24="",0,VLOOKUP(A24,'Données Bureaux'!$B$23:$C$75,2,0))</f>
        <v>0</v>
      </c>
      <c r="D24" s="66">
        <f t="shared" ref="D24:D33" si="0">C24*B24</f>
        <v>0</v>
      </c>
      <c r="E24" s="66" t="e">
        <f>D24/'ID bâtiment '!$D$18</f>
        <v>#DIV/0!</v>
      </c>
      <c r="F24" s="145" t="s">
        <v>49</v>
      </c>
    </row>
    <row r="25" spans="1:15" ht="15" thickBot="1" x14ac:dyDescent="0.35">
      <c r="A25" s="144"/>
      <c r="B25" s="145"/>
      <c r="C25" s="65">
        <f>IF(A25="",0,VLOOKUP(A25,'Données Bureaux'!$B$23:$C$75,2,0))</f>
        <v>0</v>
      </c>
      <c r="D25" s="66">
        <f t="shared" si="0"/>
        <v>0</v>
      </c>
      <c r="E25" s="66" t="e">
        <f>D25/'ID bâtiment '!$D$18</f>
        <v>#DIV/0!</v>
      </c>
      <c r="F25" s="145"/>
    </row>
    <row r="26" spans="1:15" ht="15" thickBot="1" x14ac:dyDescent="0.35">
      <c r="A26" s="144"/>
      <c r="B26" s="145"/>
      <c r="C26" s="65">
        <f>IF(A26="",0,VLOOKUP(A26,'Données Bureaux'!$B$23:$C$75,2,0))</f>
        <v>0</v>
      </c>
      <c r="D26" s="66">
        <f t="shared" si="0"/>
        <v>0</v>
      </c>
      <c r="E26" s="66" t="e">
        <f>D26/'ID bâtiment '!$D$18</f>
        <v>#DIV/0!</v>
      </c>
      <c r="F26" s="145"/>
    </row>
    <row r="27" spans="1:15" ht="15" thickBot="1" x14ac:dyDescent="0.35">
      <c r="A27" s="144"/>
      <c r="B27" s="145"/>
      <c r="C27" s="65">
        <f>IF(A27="",0,VLOOKUP(A27,'Données Bureaux'!$B$23:$C$75,2,0))</f>
        <v>0</v>
      </c>
      <c r="D27" s="66">
        <f t="shared" si="0"/>
        <v>0</v>
      </c>
      <c r="E27" s="66" t="e">
        <f>D27/'ID bâtiment '!$D$18</f>
        <v>#DIV/0!</v>
      </c>
      <c r="F27" s="145"/>
      <c r="J27" s="9" t="s">
        <v>50</v>
      </c>
    </row>
    <row r="28" spans="1:15" ht="15" thickBot="1" x14ac:dyDescent="0.35">
      <c r="A28" s="144"/>
      <c r="B28" s="145"/>
      <c r="C28" s="65">
        <f>IF(A28="",0,VLOOKUP(A28,'Données Bureaux'!$B$23:$C$75,2,0))</f>
        <v>0</v>
      </c>
      <c r="D28" s="66">
        <f t="shared" si="0"/>
        <v>0</v>
      </c>
      <c r="E28" s="66" t="e">
        <f>D28/'ID bâtiment '!$D$18</f>
        <v>#DIV/0!</v>
      </c>
      <c r="F28" s="145"/>
      <c r="J28" s="14" t="e">
        <f>SUM(E24:E33)</f>
        <v>#DIV/0!</v>
      </c>
    </row>
    <row r="29" spans="1:15" ht="15" thickBot="1" x14ac:dyDescent="0.35">
      <c r="A29" s="144"/>
      <c r="B29" s="145"/>
      <c r="C29" s="65">
        <f>IF(A29="",0,VLOOKUP(A29,'Données Bureaux'!$B$23:$C$75,2,0))</f>
        <v>0</v>
      </c>
      <c r="D29" s="66">
        <f t="shared" si="0"/>
        <v>0</v>
      </c>
      <c r="E29" s="66" t="e">
        <f>D29/'ID bâtiment '!$D$18</f>
        <v>#DIV/0!</v>
      </c>
      <c r="F29" s="145"/>
    </row>
    <row r="30" spans="1:15" ht="15" thickBot="1" x14ac:dyDescent="0.35">
      <c r="A30" s="146"/>
      <c r="B30" s="145"/>
      <c r="C30" s="65">
        <f>IF(A30="",0,VLOOKUP(A30,'Données Bureaux'!$B$23:$C$75,2,0))</f>
        <v>0</v>
      </c>
      <c r="D30" s="66">
        <f t="shared" si="0"/>
        <v>0</v>
      </c>
      <c r="E30" s="66" t="e">
        <f>D30/'ID bâtiment '!$D$18</f>
        <v>#DIV/0!</v>
      </c>
      <c r="F30" s="145"/>
    </row>
    <row r="31" spans="1:15" ht="15" thickBot="1" x14ac:dyDescent="0.35">
      <c r="A31" s="144"/>
      <c r="B31" s="145"/>
      <c r="C31" s="65">
        <f>IF(A31="",0,VLOOKUP(A31,'Données Bureaux'!$B$23:$C$75,2,0))</f>
        <v>0</v>
      </c>
      <c r="D31" s="66">
        <f t="shared" si="0"/>
        <v>0</v>
      </c>
      <c r="E31" s="66" t="e">
        <f>D31/'ID bâtiment '!$D$18</f>
        <v>#DIV/0!</v>
      </c>
      <c r="F31" s="145"/>
    </row>
    <row r="32" spans="1:15" ht="15" thickBot="1" x14ac:dyDescent="0.35">
      <c r="A32" s="144"/>
      <c r="B32" s="147"/>
      <c r="C32" s="65">
        <f>IF(A32="",0,VLOOKUP(A32,'Données Bureaux'!$B$23:$C$75,2,0))</f>
        <v>0</v>
      </c>
      <c r="D32" s="66">
        <f t="shared" si="0"/>
        <v>0</v>
      </c>
      <c r="E32" s="66" t="e">
        <f>D32/'ID bâtiment '!$D$18</f>
        <v>#DIV/0!</v>
      </c>
      <c r="F32" s="147"/>
    </row>
    <row r="33" spans="1:14" ht="15" thickBot="1" x14ac:dyDescent="0.35">
      <c r="A33" s="144"/>
      <c r="B33" s="145"/>
      <c r="C33" s="65">
        <f>IF(A33="",0,VLOOKUP(A33,'Données Bureaux'!$B$23:$C$75,2,0))</f>
        <v>0</v>
      </c>
      <c r="D33" s="66">
        <f t="shared" si="0"/>
        <v>0</v>
      </c>
      <c r="E33" s="66" t="e">
        <f>D33/'ID bâtiment '!$D$18</f>
        <v>#DIV/0!</v>
      </c>
      <c r="F33" s="145"/>
    </row>
    <row r="36" spans="1:14" ht="18" x14ac:dyDescent="0.3">
      <c r="A36" s="231" t="s">
        <v>51</v>
      </c>
      <c r="B36" s="231"/>
      <c r="C36" s="231"/>
      <c r="D36" s="231"/>
      <c r="E36" s="231"/>
      <c r="F36" s="231"/>
      <c r="G36" s="231"/>
      <c r="H36" s="231"/>
      <c r="I36" s="231"/>
      <c r="J36" s="231"/>
      <c r="K36" s="231"/>
      <c r="L36" s="231"/>
      <c r="M36" s="231"/>
      <c r="N36" s="231"/>
    </row>
    <row r="37" spans="1:14" ht="15" thickBot="1" x14ac:dyDescent="0.35"/>
    <row r="38" spans="1:14" ht="22.95" customHeight="1" x14ac:dyDescent="0.3">
      <c r="A38" s="7" t="s">
        <v>52</v>
      </c>
      <c r="N38" s="15" t="s">
        <v>53</v>
      </c>
    </row>
    <row r="39" spans="1:14" ht="15" thickBot="1" x14ac:dyDescent="0.35">
      <c r="A39" s="148"/>
      <c r="N39" s="68">
        <v>4</v>
      </c>
    </row>
    <row r="41" spans="1:14" ht="15" thickBot="1" x14ac:dyDescent="0.35"/>
    <row r="42" spans="1:14" ht="24.6" thickBot="1" x14ac:dyDescent="0.35">
      <c r="A42" s="7" t="s">
        <v>54</v>
      </c>
      <c r="B42" s="7" t="s">
        <v>55</v>
      </c>
      <c r="C42" s="7" t="s">
        <v>56</v>
      </c>
      <c r="D42" s="8" t="s">
        <v>57</v>
      </c>
      <c r="E42" s="9" t="s">
        <v>58</v>
      </c>
      <c r="F42" s="9" t="s">
        <v>32</v>
      </c>
      <c r="I42" s="7" t="s">
        <v>59</v>
      </c>
      <c r="N42" s="15" t="s">
        <v>60</v>
      </c>
    </row>
    <row r="43" spans="1:14" x14ac:dyDescent="0.3">
      <c r="A43" s="197"/>
      <c r="B43" s="198"/>
      <c r="C43" s="199"/>
      <c r="D43" s="69">
        <f>IF(I43=" ",0,VLOOKUP(I43,Type_dec10[[#All],[Type_dec]:[FE (kgCO2/tonne) 
base ADEME]],2,FALSE))</f>
        <v>0</v>
      </c>
      <c r="E43" s="70" t="e">
        <f>D43*C43/'ID bâtiment '!$D$18</f>
        <v>#DIV/0!</v>
      </c>
      <c r="F43" s="145"/>
      <c r="I43" s="32" t="str">
        <f>A43&amp;" "&amp;B43</f>
        <v xml:space="preserve"> </v>
      </c>
      <c r="N43" s="71" t="e">
        <f>IF(A39="Non",N39,SUM(E43:E59))</f>
        <v>#DIV/0!</v>
      </c>
    </row>
    <row r="44" spans="1:14" x14ac:dyDescent="0.3">
      <c r="A44" s="197"/>
      <c r="B44" s="198"/>
      <c r="C44" s="199"/>
      <c r="D44" s="69">
        <f>IF(I44=" ",0,VLOOKUP(I44,Type_dec10[[#All],[Type_dec]:[FE (kgCO2/tonne) 
base ADEME]],2,FALSE))</f>
        <v>0</v>
      </c>
      <c r="E44" s="70" t="e">
        <f>D44*C44/'ID bâtiment '!$D$18</f>
        <v>#DIV/0!</v>
      </c>
      <c r="F44" s="145"/>
      <c r="I44" s="32" t="str">
        <f t="shared" ref="I44:I59" si="1">A44&amp;" "&amp;B44</f>
        <v xml:space="preserve"> </v>
      </c>
    </row>
    <row r="45" spans="1:14" x14ac:dyDescent="0.3">
      <c r="A45" s="197"/>
      <c r="B45" s="198"/>
      <c r="C45" s="199"/>
      <c r="D45" s="69">
        <f>IF(I45=" ",0,VLOOKUP(I45,Type_dec10[[#All],[Type_dec]:[FE (kgCO2/tonne) 
base ADEME]],2,FALSE))</f>
        <v>0</v>
      </c>
      <c r="E45" s="70" t="e">
        <f>D45*C45/'ID bâtiment '!$D$18</f>
        <v>#DIV/0!</v>
      </c>
      <c r="F45" s="145"/>
      <c r="I45" s="32" t="str">
        <f t="shared" si="1"/>
        <v xml:space="preserve"> </v>
      </c>
    </row>
    <row r="46" spans="1:14" x14ac:dyDescent="0.3">
      <c r="A46" s="197"/>
      <c r="B46" s="198"/>
      <c r="C46" s="199"/>
      <c r="D46" s="69">
        <f>IF(I46=" ",0,VLOOKUP(I46,Type_dec10[[#All],[Type_dec]:[FE (kgCO2/tonne) 
base ADEME]],2,FALSE))</f>
        <v>0</v>
      </c>
      <c r="E46" s="70" t="e">
        <f>D46*C46/'ID bâtiment '!$D$18</f>
        <v>#DIV/0!</v>
      </c>
      <c r="F46" s="145"/>
      <c r="I46" s="32" t="str">
        <f t="shared" si="1"/>
        <v xml:space="preserve"> </v>
      </c>
    </row>
    <row r="47" spans="1:14" x14ac:dyDescent="0.3">
      <c r="A47" s="197"/>
      <c r="B47" s="198"/>
      <c r="C47" s="199"/>
      <c r="D47" s="69">
        <f>IF(I47=" ",0,VLOOKUP(I47,Type_dec10[[#All],[Type_dec]:[FE (kgCO2/tonne) 
base ADEME]],2,FALSE))</f>
        <v>0</v>
      </c>
      <c r="E47" s="70" t="e">
        <f>D47*C47/'ID bâtiment '!$D$18</f>
        <v>#DIV/0!</v>
      </c>
      <c r="F47" s="145"/>
      <c r="I47" s="32" t="str">
        <f t="shared" si="1"/>
        <v xml:space="preserve"> </v>
      </c>
    </row>
    <row r="48" spans="1:14" x14ac:dyDescent="0.3">
      <c r="A48" s="197"/>
      <c r="B48" s="198"/>
      <c r="C48" s="199"/>
      <c r="D48" s="69">
        <f>IF(I48=" ",0,VLOOKUP(I48,Type_dec10[[#All],[Type_dec]:[FE (kgCO2/tonne) 
base ADEME]],2,FALSE))</f>
        <v>0</v>
      </c>
      <c r="E48" s="70" t="e">
        <f>D48*C48/'ID bâtiment '!$D$18</f>
        <v>#DIV/0!</v>
      </c>
      <c r="F48" s="145"/>
      <c r="I48" s="32" t="str">
        <f t="shared" si="1"/>
        <v xml:space="preserve"> </v>
      </c>
    </row>
    <row r="49" spans="1:14" x14ac:dyDescent="0.3">
      <c r="A49" s="197"/>
      <c r="B49" s="198"/>
      <c r="C49" s="199"/>
      <c r="D49" s="69">
        <f>IF(I49=" ",0,VLOOKUP(I49,Type_dec10[[#All],[Type_dec]:[FE (kgCO2/tonne) 
base ADEME]],2,FALSE))</f>
        <v>0</v>
      </c>
      <c r="E49" s="70" t="e">
        <f>D49*C49/'ID bâtiment '!$D$18</f>
        <v>#DIV/0!</v>
      </c>
      <c r="F49" s="145"/>
      <c r="I49" s="32" t="str">
        <f t="shared" si="1"/>
        <v xml:space="preserve"> </v>
      </c>
    </row>
    <row r="50" spans="1:14" x14ac:dyDescent="0.3">
      <c r="A50" s="197"/>
      <c r="B50" s="198"/>
      <c r="C50" s="199"/>
      <c r="D50" s="69">
        <f>IF(I50=" ",0,VLOOKUP(I50,Type_dec10[[#All],[Type_dec]:[FE (kgCO2/tonne) 
base ADEME]],2,FALSE))</f>
        <v>0</v>
      </c>
      <c r="E50" s="70" t="e">
        <f>D50*C50/'ID bâtiment '!$D$18</f>
        <v>#DIV/0!</v>
      </c>
      <c r="F50" s="145"/>
      <c r="I50" s="32" t="str">
        <f t="shared" si="1"/>
        <v xml:space="preserve"> </v>
      </c>
    </row>
    <row r="51" spans="1:14" x14ac:dyDescent="0.3">
      <c r="A51" s="197"/>
      <c r="B51" s="198"/>
      <c r="C51" s="199"/>
      <c r="D51" s="69">
        <f>IF(I51=" ",0,VLOOKUP(I51,Type_dec10[[#All],[Type_dec]:[FE (kgCO2/tonne) 
base ADEME]],2,FALSE))</f>
        <v>0</v>
      </c>
      <c r="E51" s="70" t="e">
        <f>D51*C51/'ID bâtiment '!$D$18</f>
        <v>#DIV/0!</v>
      </c>
      <c r="F51" s="147"/>
      <c r="I51" s="32" t="str">
        <f t="shared" si="1"/>
        <v xml:space="preserve"> </v>
      </c>
    </row>
    <row r="52" spans="1:14" x14ac:dyDescent="0.3">
      <c r="A52" s="197"/>
      <c r="B52" s="198"/>
      <c r="C52" s="199"/>
      <c r="D52" s="69">
        <f>IF(I52=" ",0,VLOOKUP(I52,Type_dec10[[#All],[Type_dec]:[FE (kgCO2/tonne) 
base ADEME]],2,FALSE))</f>
        <v>0</v>
      </c>
      <c r="E52" s="70" t="e">
        <f>D52*C52/'ID bâtiment '!$D$18</f>
        <v>#DIV/0!</v>
      </c>
      <c r="F52" s="145"/>
      <c r="I52" s="32" t="str">
        <f t="shared" si="1"/>
        <v xml:space="preserve"> </v>
      </c>
    </row>
    <row r="53" spans="1:14" ht="15" thickBot="1" x14ac:dyDescent="0.35">
      <c r="A53" s="144"/>
      <c r="B53" s="145"/>
      <c r="C53" s="149"/>
      <c r="D53" s="69">
        <f>IF(I53=" ",0,VLOOKUP(I53,Type_dec10[[#All],[Type_dec]:[FE (kgCO2/tonne) 
base ADEME]],2,FALSE))</f>
        <v>0</v>
      </c>
      <c r="E53" s="70" t="e">
        <f>D53*C53/'ID bâtiment '!$D$18</f>
        <v>#DIV/0!</v>
      </c>
      <c r="F53" s="145"/>
      <c r="I53" s="32" t="str">
        <f t="shared" si="1"/>
        <v xml:space="preserve"> </v>
      </c>
    </row>
    <row r="54" spans="1:14" ht="15" thickBot="1" x14ac:dyDescent="0.35">
      <c r="A54" s="144"/>
      <c r="B54" s="145"/>
      <c r="C54" s="149"/>
      <c r="D54" s="69">
        <f>IF(I54=" ",0,VLOOKUP(I54,Type_dec10[[#All],[Type_dec]:[FE (kgCO2/tonne) 
base ADEME]],2,FALSE))</f>
        <v>0</v>
      </c>
      <c r="E54" s="70" t="e">
        <f>D54*C54/'ID bâtiment '!$D$18</f>
        <v>#DIV/0!</v>
      </c>
      <c r="F54" s="145"/>
      <c r="I54" s="32" t="str">
        <f t="shared" si="1"/>
        <v xml:space="preserve"> </v>
      </c>
    </row>
    <row r="55" spans="1:14" ht="15" thickBot="1" x14ac:dyDescent="0.35">
      <c r="A55" s="144"/>
      <c r="B55" s="145"/>
      <c r="C55" s="149"/>
      <c r="D55" s="69">
        <f>IF(I55=" ",0,VLOOKUP(I55,Type_dec10[[#All],[Type_dec]:[FE (kgCO2/tonne) 
base ADEME]],2,FALSE))</f>
        <v>0</v>
      </c>
      <c r="E55" s="70" t="e">
        <f>D55*C55/'ID bâtiment '!$D$18</f>
        <v>#DIV/0!</v>
      </c>
      <c r="F55" s="145"/>
      <c r="I55" s="32" t="str">
        <f t="shared" si="1"/>
        <v xml:space="preserve"> </v>
      </c>
    </row>
    <row r="56" spans="1:14" ht="15" thickBot="1" x14ac:dyDescent="0.35">
      <c r="A56" s="144"/>
      <c r="B56" s="145"/>
      <c r="C56" s="149"/>
      <c r="D56" s="69">
        <f>IF(I56=" ",0,VLOOKUP(I56,Type_dec10[[#All],[Type_dec]:[FE (kgCO2/tonne) 
base ADEME]],2,FALSE))</f>
        <v>0</v>
      </c>
      <c r="E56" s="70" t="e">
        <f>D56*C56/'ID bâtiment '!$D$18</f>
        <v>#DIV/0!</v>
      </c>
      <c r="F56" s="145"/>
      <c r="I56" s="32" t="str">
        <f t="shared" si="1"/>
        <v xml:space="preserve"> </v>
      </c>
    </row>
    <row r="57" spans="1:14" ht="15" thickBot="1" x14ac:dyDescent="0.35">
      <c r="A57" s="144"/>
      <c r="B57" s="145"/>
      <c r="C57" s="149"/>
      <c r="D57" s="69">
        <f>IF(I57=" ",0,VLOOKUP(I57,Type_dec10[[#All],[Type_dec]:[FE (kgCO2/tonne) 
base ADEME]],2,FALSE))</f>
        <v>0</v>
      </c>
      <c r="E57" s="70" t="e">
        <f>D57*C57/'ID bâtiment '!$D$18</f>
        <v>#DIV/0!</v>
      </c>
      <c r="F57" s="145"/>
      <c r="I57" s="32" t="str">
        <f t="shared" si="1"/>
        <v xml:space="preserve"> </v>
      </c>
    </row>
    <row r="58" spans="1:14" ht="15" thickBot="1" x14ac:dyDescent="0.35">
      <c r="A58" s="144"/>
      <c r="B58" s="145"/>
      <c r="C58" s="149"/>
      <c r="D58" s="69">
        <f>IF(I58=" ",0,VLOOKUP(I58,Type_dec10[[#All],[Type_dec]:[FE (kgCO2/tonne) 
base ADEME]],2,FALSE))</f>
        <v>0</v>
      </c>
      <c r="E58" s="70" t="e">
        <f>D58*C58/'ID bâtiment '!$D$18</f>
        <v>#DIV/0!</v>
      </c>
      <c r="F58" s="145"/>
      <c r="I58" s="32" t="str">
        <f t="shared" si="1"/>
        <v xml:space="preserve"> </v>
      </c>
    </row>
    <row r="59" spans="1:14" ht="15" thickBot="1" x14ac:dyDescent="0.35">
      <c r="A59" s="144"/>
      <c r="B59" s="145"/>
      <c r="C59" s="149"/>
      <c r="D59" s="69">
        <f>IF(I59=" ",0,VLOOKUP(I59,Type_dec10[[#All],[Type_dec]:[FE (kgCO2/tonne) 
base ADEME]],2,FALSE))</f>
        <v>0</v>
      </c>
      <c r="E59" s="70" t="e">
        <f>D59*C59/'ID bâtiment '!$D$18</f>
        <v>#DIV/0!</v>
      </c>
      <c r="F59" s="145"/>
      <c r="I59" s="32" t="str">
        <f t="shared" si="1"/>
        <v xml:space="preserve"> </v>
      </c>
    </row>
    <row r="62" spans="1:14" ht="18" x14ac:dyDescent="0.3">
      <c r="A62" s="231" t="s">
        <v>61</v>
      </c>
      <c r="B62" s="231"/>
      <c r="C62" s="231"/>
      <c r="D62" s="231"/>
      <c r="E62" s="231"/>
      <c r="F62" s="231"/>
      <c r="G62" s="231"/>
      <c r="H62" s="231"/>
      <c r="I62" s="231"/>
      <c r="J62" s="231"/>
      <c r="K62" s="231"/>
      <c r="L62" s="231"/>
      <c r="M62" s="231"/>
      <c r="N62" s="231"/>
    </row>
    <row r="63" spans="1:14" ht="15" thickBot="1" x14ac:dyDescent="0.35">
      <c r="A63" s="72"/>
      <c r="B63" s="72"/>
      <c r="C63" s="72"/>
      <c r="D63" s="72"/>
      <c r="E63" s="72"/>
      <c r="F63" s="72"/>
      <c r="G63" s="72"/>
      <c r="H63" s="72"/>
      <c r="I63" s="72"/>
      <c r="J63" s="72"/>
      <c r="K63" s="72"/>
      <c r="L63" s="72"/>
    </row>
    <row r="64" spans="1:14" ht="36.6" thickBot="1" x14ac:dyDescent="0.35">
      <c r="A64" s="44" t="s">
        <v>62</v>
      </c>
      <c r="B64" s="44" t="s">
        <v>63</v>
      </c>
      <c r="C64" s="44" t="s">
        <v>64</v>
      </c>
      <c r="D64" s="44" t="s">
        <v>65</v>
      </c>
      <c r="E64" s="44" t="s">
        <v>66</v>
      </c>
      <c r="F64" s="44" t="s">
        <v>67</v>
      </c>
      <c r="G64" s="23" t="s">
        <v>68</v>
      </c>
      <c r="H64" s="24" t="s">
        <v>58</v>
      </c>
      <c r="I64" s="137"/>
      <c r="J64" s="9" t="s">
        <v>32</v>
      </c>
      <c r="K64" s="72"/>
      <c r="N64" s="25" t="s">
        <v>69</v>
      </c>
    </row>
    <row r="65" spans="1:14" x14ac:dyDescent="0.3">
      <c r="A65" s="200"/>
      <c r="B65" s="201"/>
      <c r="C65" s="201"/>
      <c r="D65" s="202"/>
      <c r="E65" s="204"/>
      <c r="F65" s="73">
        <f>IF(D65=0,0,B65*D65*2/C65)</f>
        <v>0</v>
      </c>
      <c r="G65" s="74">
        <f>IF(A65="",0,VLOOKUP(E65,'Données Bureaux'!$B$173:$F$197,5,FALSE))</f>
        <v>0</v>
      </c>
      <c r="H65" s="75" t="e">
        <f>F65*G65/'ID bâtiment '!$D$18</f>
        <v>#DIV/0!</v>
      </c>
      <c r="I65" s="138"/>
      <c r="J65" s="145"/>
      <c r="K65" s="72"/>
      <c r="N65" s="76" t="e">
        <f>(H74)</f>
        <v>#DIV/0!</v>
      </c>
    </row>
    <row r="66" spans="1:14" x14ac:dyDescent="0.3">
      <c r="A66" s="200"/>
      <c r="B66" s="201"/>
      <c r="C66" s="202"/>
      <c r="D66" s="203"/>
      <c r="E66" s="204"/>
      <c r="F66" s="73">
        <f t="shared" ref="F66:F73" si="2">IF(D66=0,0,B66*D66*2/C66)</f>
        <v>0</v>
      </c>
      <c r="G66" s="74">
        <f>IF(A66="",0,VLOOKUP(E66,'Données Bureaux'!$B$173:$F$197,5,FALSE))</f>
        <v>0</v>
      </c>
      <c r="H66" s="75" t="e">
        <f>F66*G66/'ID bâtiment '!$D$18</f>
        <v>#DIV/0!</v>
      </c>
      <c r="I66" s="138"/>
      <c r="J66" s="145"/>
      <c r="K66" s="72"/>
      <c r="L66" s="77"/>
    </row>
    <row r="67" spans="1:14" x14ac:dyDescent="0.3">
      <c r="A67" s="200"/>
      <c r="B67" s="201"/>
      <c r="C67" s="202"/>
      <c r="D67" s="202"/>
      <c r="E67" s="204"/>
      <c r="F67" s="73">
        <f t="shared" si="2"/>
        <v>0</v>
      </c>
      <c r="G67" s="74">
        <f>IF(A67="",0,VLOOKUP(E67,'Données Bureaux'!$B$173:$F$197,5,FALSE))</f>
        <v>0</v>
      </c>
      <c r="H67" s="75" t="e">
        <f>F67*G67/'ID bâtiment '!$D$18</f>
        <v>#DIV/0!</v>
      </c>
      <c r="I67" s="138"/>
      <c r="J67" s="145"/>
      <c r="K67" s="72"/>
      <c r="L67" s="77"/>
    </row>
    <row r="68" spans="1:14" x14ac:dyDescent="0.3">
      <c r="A68" s="200"/>
      <c r="B68" s="201"/>
      <c r="C68" s="202"/>
      <c r="D68" s="201"/>
      <c r="E68" s="204"/>
      <c r="F68" s="73">
        <f t="shared" si="2"/>
        <v>0</v>
      </c>
      <c r="G68" s="74">
        <f>IF(A68="",0,VLOOKUP(E68,'Données Bureaux'!$B$173:$F$197,5,FALSE))</f>
        <v>0</v>
      </c>
      <c r="H68" s="75" t="e">
        <f>F68*G68/'ID bâtiment '!$D$18</f>
        <v>#DIV/0!</v>
      </c>
      <c r="I68" s="138"/>
      <c r="J68" s="145"/>
      <c r="K68" s="72"/>
      <c r="L68" s="77"/>
    </row>
    <row r="69" spans="1:14" x14ac:dyDescent="0.3">
      <c r="A69" s="200"/>
      <c r="B69" s="201"/>
      <c r="C69" s="202"/>
      <c r="D69" s="201"/>
      <c r="E69" s="204"/>
      <c r="F69" s="73">
        <f t="shared" si="2"/>
        <v>0</v>
      </c>
      <c r="G69" s="74">
        <f>IF(A69="",0,VLOOKUP(E69,'Données Bureaux'!$B$173:$F$197,5,FALSE))</f>
        <v>0</v>
      </c>
      <c r="H69" s="75" t="e">
        <f>F69*G69/'ID bâtiment '!$D$18</f>
        <v>#DIV/0!</v>
      </c>
      <c r="I69" s="138"/>
      <c r="J69" s="145"/>
      <c r="K69" s="72"/>
      <c r="L69" s="77"/>
    </row>
    <row r="70" spans="1:14" x14ac:dyDescent="0.3">
      <c r="A70" s="200"/>
      <c r="B70" s="201"/>
      <c r="C70" s="202"/>
      <c r="D70" s="201"/>
      <c r="E70" s="204"/>
      <c r="F70" s="73">
        <f t="shared" si="2"/>
        <v>0</v>
      </c>
      <c r="G70" s="74">
        <f>IF(A70="",0,VLOOKUP(E70,'Données Bureaux'!$B$173:$F$197,5,FALSE))</f>
        <v>0</v>
      </c>
      <c r="H70" s="75" t="e">
        <f>F70*G70/'ID bâtiment '!$D$18</f>
        <v>#DIV/0!</v>
      </c>
      <c r="I70" s="138"/>
      <c r="J70" s="145"/>
      <c r="K70" s="72"/>
      <c r="L70" s="77"/>
    </row>
    <row r="71" spans="1:14" x14ac:dyDescent="0.3">
      <c r="A71" s="200"/>
      <c r="B71" s="201"/>
      <c r="C71" s="202"/>
      <c r="D71" s="201"/>
      <c r="E71" s="204"/>
      <c r="F71" s="73">
        <f t="shared" si="2"/>
        <v>0</v>
      </c>
      <c r="G71" s="74">
        <f>IF(A71="",0,VLOOKUP(E71,'Données Bureaux'!$B$173:$F$197,5,FALSE))</f>
        <v>0</v>
      </c>
      <c r="H71" s="75" t="e">
        <f>F71*G71/'ID bâtiment '!$D$18</f>
        <v>#DIV/0!</v>
      </c>
      <c r="I71" s="138"/>
      <c r="J71" s="145"/>
      <c r="K71" s="72"/>
      <c r="L71" s="77"/>
    </row>
    <row r="72" spans="1:14" x14ac:dyDescent="0.3">
      <c r="A72" s="150"/>
      <c r="B72" s="151"/>
      <c r="C72" s="151"/>
      <c r="D72" s="151"/>
      <c r="E72" s="151"/>
      <c r="F72" s="73">
        <f t="shared" si="2"/>
        <v>0</v>
      </c>
      <c r="G72" s="74">
        <f>IF(A72="",0,VLOOKUP(E72,'Données Bureaux'!$B$173:$F$197,5,FALSE))</f>
        <v>0</v>
      </c>
      <c r="H72" s="75" t="e">
        <f>F72*G72/'ID bâtiment '!$D$18</f>
        <v>#DIV/0!</v>
      </c>
      <c r="I72" s="138"/>
      <c r="J72" s="145"/>
      <c r="K72" s="72"/>
      <c r="L72" s="77"/>
    </row>
    <row r="73" spans="1:14" ht="15" thickBot="1" x14ac:dyDescent="0.35">
      <c r="A73" s="152"/>
      <c r="B73" s="151"/>
      <c r="C73" s="151"/>
      <c r="D73" s="151"/>
      <c r="E73" s="151"/>
      <c r="F73" s="73">
        <f t="shared" si="2"/>
        <v>0</v>
      </c>
      <c r="G73" s="74">
        <f>IF(A73="",0,VLOOKUP(E73,'Données Bureaux'!$B$173:$F$197,5,FALSE))</f>
        <v>0</v>
      </c>
      <c r="H73" s="75" t="e">
        <f>F73*G73/'ID bâtiment '!$D$18</f>
        <v>#DIV/0!</v>
      </c>
      <c r="I73" s="138"/>
      <c r="J73" s="147"/>
      <c r="K73" s="72"/>
      <c r="L73" s="77"/>
    </row>
    <row r="74" spans="1:14" ht="15" thickBot="1" x14ac:dyDescent="0.35">
      <c r="A74" s="72"/>
      <c r="B74" s="72"/>
      <c r="C74" s="72"/>
      <c r="D74" s="72"/>
      <c r="E74" s="78" t="s">
        <v>70</v>
      </c>
      <c r="F74" s="79">
        <f>SUM(F65:F73)</f>
        <v>0</v>
      </c>
      <c r="G74" s="80" t="s">
        <v>71</v>
      </c>
      <c r="H74" s="81" t="e">
        <f>SUM(H65:H73)</f>
        <v>#DIV/0!</v>
      </c>
      <c r="I74" s="138"/>
      <c r="K74" s="72"/>
      <c r="L74" s="77"/>
    </row>
    <row r="75" spans="1:14" x14ac:dyDescent="0.3">
      <c r="A75" s="72"/>
      <c r="B75" s="72"/>
      <c r="C75" s="72"/>
      <c r="D75" s="72"/>
      <c r="E75" s="72"/>
      <c r="F75" s="72"/>
      <c r="G75" s="72"/>
      <c r="H75" s="72"/>
      <c r="I75" s="72"/>
      <c r="J75" s="72"/>
      <c r="K75" s="72"/>
      <c r="L75" s="77"/>
    </row>
    <row r="76" spans="1:14" x14ac:dyDescent="0.3">
      <c r="A76" s="72"/>
      <c r="B76" s="72"/>
      <c r="C76" s="72"/>
      <c r="D76" s="72"/>
      <c r="E76" s="72"/>
      <c r="H76" s="72"/>
      <c r="I76" s="72"/>
      <c r="J76" s="72"/>
      <c r="K76" s="72"/>
      <c r="L76" s="77"/>
    </row>
    <row r="77" spans="1:14" x14ac:dyDescent="0.3">
      <c r="A77" s="72"/>
      <c r="B77" s="72"/>
      <c r="C77" s="72"/>
      <c r="D77" s="72"/>
      <c r="E77" s="72"/>
      <c r="H77" s="72"/>
      <c r="I77" s="72"/>
      <c r="J77" s="72"/>
      <c r="K77" s="72"/>
      <c r="L77" s="77"/>
    </row>
    <row r="78" spans="1:14" ht="15" thickBot="1" x14ac:dyDescent="0.35">
      <c r="A78" s="72"/>
      <c r="B78" s="72"/>
      <c r="C78" s="72"/>
      <c r="D78" s="72"/>
      <c r="E78" s="72"/>
      <c r="H78" s="72"/>
      <c r="I78" s="72"/>
      <c r="J78" s="72"/>
      <c r="K78" s="72"/>
      <c r="L78" s="77"/>
    </row>
    <row r="79" spans="1:14" ht="31.2" customHeight="1" thickBot="1" x14ac:dyDescent="0.35">
      <c r="A79" s="114" t="s">
        <v>62</v>
      </c>
      <c r="B79" s="232" t="s">
        <v>72</v>
      </c>
      <c r="C79" s="233"/>
      <c r="D79" s="23" t="s">
        <v>73</v>
      </c>
      <c r="E79" s="24" t="s">
        <v>58</v>
      </c>
      <c r="F79" s="9" t="s">
        <v>32</v>
      </c>
      <c r="K79" s="72"/>
      <c r="N79" s="26" t="s">
        <v>74</v>
      </c>
    </row>
    <row r="80" spans="1:14" ht="15" customHeight="1" thickBot="1" x14ac:dyDescent="0.35">
      <c r="A80" s="151"/>
      <c r="B80" s="225"/>
      <c r="C80" s="226"/>
      <c r="D80" s="116">
        <f>IF(A80="",0,VLOOKUP(A80,'Données Bureaux'!$B$206:$F$208,5,FALSE))</f>
        <v>0</v>
      </c>
      <c r="E80" s="128" t="e">
        <f>B80*D80/'ID bâtiment '!$D$18</f>
        <v>#DIV/0!</v>
      </c>
      <c r="F80" s="198"/>
      <c r="K80" s="72"/>
      <c r="N80" s="76" t="e">
        <f>(E83)</f>
        <v>#DIV/0!</v>
      </c>
    </row>
    <row r="81" spans="1:14" ht="15" thickBot="1" x14ac:dyDescent="0.35">
      <c r="A81" s="151"/>
      <c r="B81" s="225"/>
      <c r="C81" s="226"/>
      <c r="D81" s="116">
        <f>IF(A81="",0,VLOOKUP(A81,'Données Bureaux'!$B$206:$F$208,5,FALSE))</f>
        <v>0</v>
      </c>
      <c r="E81" s="128" t="e">
        <f>B81*D81/'ID bâtiment '!$D$18</f>
        <v>#DIV/0!</v>
      </c>
      <c r="F81" s="198"/>
      <c r="K81" s="72"/>
      <c r="N81" s="77"/>
    </row>
    <row r="82" spans="1:14" x14ac:dyDescent="0.3">
      <c r="A82" s="151"/>
      <c r="B82" s="225"/>
      <c r="C82" s="226"/>
      <c r="D82" s="116">
        <f>IF(A82="",0,VLOOKUP(A82,'Données Bureaux'!$B$206:$F$208,5,FALSE))</f>
        <v>0</v>
      </c>
      <c r="E82" s="128" t="e">
        <f>B82*D82/'ID bâtiment '!$D$18</f>
        <v>#DIV/0!</v>
      </c>
      <c r="F82" s="197"/>
      <c r="K82" s="72"/>
      <c r="N82" s="77"/>
    </row>
    <row r="83" spans="1:14" ht="15" thickBot="1" x14ac:dyDescent="0.35">
      <c r="A83" s="126" t="s">
        <v>75</v>
      </c>
      <c r="B83" s="227">
        <f>B80+B81+B82</f>
        <v>0</v>
      </c>
      <c r="C83" s="228"/>
      <c r="D83" s="127" t="s">
        <v>71</v>
      </c>
      <c r="E83" s="129" t="e">
        <f>SUM(E80:E82)</f>
        <v>#DIV/0!</v>
      </c>
      <c r="K83" s="72"/>
    </row>
    <row r="84" spans="1:14" ht="15" thickBot="1" x14ac:dyDescent="0.35">
      <c r="A84" s="72"/>
      <c r="B84" s="72"/>
      <c r="C84" s="72"/>
      <c r="D84" s="72"/>
      <c r="E84" s="72"/>
      <c r="H84" s="72"/>
      <c r="I84" s="72"/>
      <c r="J84" s="72"/>
      <c r="K84" s="72"/>
    </row>
    <row r="85" spans="1:14" x14ac:dyDescent="0.3">
      <c r="A85" s="72"/>
      <c r="B85" s="72"/>
      <c r="C85" s="72"/>
      <c r="D85" s="72"/>
      <c r="E85" s="72"/>
      <c r="H85" s="72"/>
      <c r="I85" s="72"/>
      <c r="J85" s="72"/>
      <c r="K85" s="72"/>
      <c r="N85" s="26" t="s">
        <v>76</v>
      </c>
    </row>
    <row r="86" spans="1:14" x14ac:dyDescent="0.3">
      <c r="A86" s="72"/>
      <c r="B86" s="72"/>
      <c r="C86" s="72"/>
      <c r="D86" s="72"/>
      <c r="E86" s="72"/>
      <c r="H86" s="72"/>
      <c r="I86" s="72"/>
      <c r="J86" s="72"/>
      <c r="K86" s="72"/>
      <c r="N86" s="84" t="e">
        <f>N65+N80</f>
        <v>#DIV/0!</v>
      </c>
    </row>
    <row r="87" spans="1:14" x14ac:dyDescent="0.3">
      <c r="A87" s="72"/>
      <c r="B87" s="72"/>
      <c r="C87" s="72"/>
      <c r="D87" s="72"/>
      <c r="E87" s="72"/>
      <c r="F87" s="72"/>
      <c r="G87" s="72"/>
      <c r="H87" s="72"/>
      <c r="I87" s="72"/>
      <c r="J87" s="72"/>
      <c r="K87" s="72"/>
    </row>
  </sheetData>
  <sheetProtection selectLockedCells="1"/>
  <mergeCells count="11">
    <mergeCell ref="B82:C82"/>
    <mergeCell ref="B83:C83"/>
    <mergeCell ref="A2:N3"/>
    <mergeCell ref="A6:N6"/>
    <mergeCell ref="A36:N36"/>
    <mergeCell ref="A62:N62"/>
    <mergeCell ref="A8:N8"/>
    <mergeCell ref="B79:C79"/>
    <mergeCell ref="B80:C80"/>
    <mergeCell ref="B81:C81"/>
    <mergeCell ref="L16:L21"/>
  </mergeCells>
  <conditionalFormatting sqref="C53:C59">
    <cfRule type="expression" dxfId="8" priority="2">
      <formula>#REF!</formula>
    </cfRule>
  </conditionalFormatting>
  <conditionalFormatting sqref="N20">
    <cfRule type="cellIs" dxfId="7" priority="4" operator="lessThan">
      <formula>0</formula>
    </cfRule>
    <cfRule type="cellIs" dxfId="6" priority="5" operator="greaterThan">
      <formula>0</formula>
    </cfRule>
  </conditionalFormatting>
  <dataValidations count="1">
    <dataValidation type="decimal" operator="greaterThan" allowBlank="1" showInputMessage="1" showErrorMessage="1" errorTitle="Erreur de remplissage" error="Veuillez remplir une valeur positive de consommation" sqref="B11:B20" xr:uid="{BE065AB7-E8DF-4497-92BF-AAA379DCAA9A}">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9">
        <x14:dataValidation type="list" allowBlank="1" showInputMessage="1" showErrorMessage="1" xr:uid="{ED1FCABB-51B5-49C5-B1EC-0D2CAFBEB238}">
          <x14:formula1>
            <xm:f>'Données Bureaux'!$B$7:$B$19</xm:f>
          </x14:formula1>
          <xm:sqref>A11:A20</xm:sqref>
        </x14:dataValidation>
        <x14:dataValidation type="list" allowBlank="1" showInputMessage="1" showErrorMessage="1" xr:uid="{A0C13172-2004-41E3-AE0D-D50391DA213C}">
          <x14:formula1>
            <xm:f>'Données Bureaux'!$F$7:$F$8</xm:f>
          </x14:formula1>
          <xm:sqref>D11:D20</xm:sqref>
        </x14:dataValidation>
        <x14:dataValidation type="list" allowBlank="1" showInputMessage="1" showErrorMessage="1" xr:uid="{A13E5314-5039-45C6-98D8-CE3FC12314D4}">
          <x14:formula1>
            <xm:f>'Données Bureaux'!$B$23:$B$75</xm:f>
          </x14:formula1>
          <xm:sqref>A24:A33</xm:sqref>
        </x14:dataValidation>
        <x14:dataValidation type="list" allowBlank="1" showInputMessage="1" showErrorMessage="1" xr:uid="{DB447994-DF11-4E71-9002-86F5B27ACEBA}">
          <x14:formula1>
            <xm:f>'Données Bureaux'!$D$88:$D$89</xm:f>
          </x14:formula1>
          <xm:sqref>A39</xm:sqref>
        </x14:dataValidation>
        <x14:dataValidation type="list" allowBlank="1" showInputMessage="1" showErrorMessage="1" xr:uid="{24910F12-28D7-4BA3-A571-A56E31F11BCC}">
          <x14:formula1>
            <xm:f>'Données Bureaux'!$B$173:$B$197</xm:f>
          </x14:formula1>
          <xm:sqref>E72:E73</xm:sqref>
        </x14:dataValidation>
        <x14:dataValidation type="list" allowBlank="1" showInputMessage="1" showErrorMessage="1" xr:uid="{F414FF31-AC34-49E6-836F-A51E80ABEA09}">
          <x14:formula1>
            <xm:f>'Données Bureaux'!$C$161:$C$163</xm:f>
          </x14:formula1>
          <xm:sqref>A80:A82</xm:sqref>
        </x14:dataValidation>
        <x14:dataValidation type="list" allowBlank="1" showInputMessage="1" showErrorMessage="1" xr:uid="{3793AF13-BD80-44B5-8F46-EC5BC5542625}">
          <x14:formula1>
            <xm:f>'Données Bureaux'!$C$149:$C$153</xm:f>
          </x14:formula1>
          <xm:sqref>A72:A73</xm:sqref>
        </x14:dataValidation>
        <x14:dataValidation type="list" allowBlank="1" showInputMessage="1" xr:uid="{2B8F481B-A5E4-497A-8150-8528F3F2A11F}">
          <x14:formula1>
            <xm:f>'Données Bureaux'!$B$81:$B$91</xm:f>
          </x14:formula1>
          <xm:sqref>A53:A59</xm:sqref>
        </x14:dataValidation>
        <x14:dataValidation type="list" allowBlank="1" showInputMessage="1" xr:uid="{212D6279-1F42-4692-825C-DE54A4D503BE}">
          <x14:formula1>
            <xm:f>'Données Bureaux'!$B$95:$B$100</xm:f>
          </x14:formula1>
          <xm:sqref>B53:B59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06A9E-D71E-4031-900C-624569F1FD79}">
  <dimension ref="A1:BV248"/>
  <sheetViews>
    <sheetView topLeftCell="AC1" zoomScale="65" zoomScaleNormal="70" workbookViewId="0">
      <selection activeCell="U7" sqref="U7:AD8"/>
    </sheetView>
  </sheetViews>
  <sheetFormatPr baseColWidth="10" defaultColWidth="11.44140625" defaultRowHeight="15" customHeight="1" x14ac:dyDescent="0.3"/>
  <cols>
    <col min="1" max="1" width="41.6640625" customWidth="1"/>
    <col min="2" max="2" width="35.109375" customWidth="1"/>
    <col min="4" max="4" width="28.33203125" customWidth="1"/>
    <col min="5" max="5" width="44.6640625" customWidth="1"/>
    <col min="6" max="7" width="23.109375" customWidth="1"/>
    <col min="8" max="8" width="30.33203125" customWidth="1"/>
    <col min="10" max="10" width="17.33203125" customWidth="1"/>
    <col min="12" max="12" width="15.33203125" customWidth="1"/>
    <col min="13" max="13" width="19.33203125" customWidth="1"/>
    <col min="14" max="14" width="14.88671875" customWidth="1"/>
    <col min="15" max="15" width="14.44140625" customWidth="1"/>
    <col min="16" max="16" width="14.109375" customWidth="1"/>
    <col min="17" max="17" width="15.33203125" customWidth="1"/>
    <col min="19" max="19" width="0" hidden="1" customWidth="1"/>
    <col min="21" max="21" width="43.33203125" customWidth="1"/>
    <col min="22" max="23" width="49.44140625" customWidth="1"/>
    <col min="24" max="24" width="83.33203125" customWidth="1"/>
    <col min="25" max="25" width="13.33203125" customWidth="1"/>
    <col min="26" max="26" width="18.88671875" customWidth="1"/>
    <col min="28" max="28" width="23.33203125" customWidth="1"/>
    <col min="29" max="29" width="16.6640625" customWidth="1"/>
    <col min="30" max="30" width="25.33203125" customWidth="1"/>
    <col min="31" max="31" width="16.109375" customWidth="1"/>
    <col min="32" max="32" width="15.33203125" customWidth="1"/>
  </cols>
  <sheetData>
    <row r="1" spans="1:74" ht="14.4" x14ac:dyDescent="0.3">
      <c r="A1" s="245" t="s">
        <v>77</v>
      </c>
      <c r="B1" s="246"/>
      <c r="C1" s="163"/>
      <c r="D1" s="239" t="s">
        <v>78</v>
      </c>
      <c r="E1" s="240"/>
      <c r="F1" s="240"/>
      <c r="G1" s="240"/>
      <c r="H1" s="240"/>
      <c r="I1" s="240"/>
      <c r="J1" s="240"/>
      <c r="K1" s="240"/>
      <c r="L1" s="240"/>
      <c r="M1" s="240"/>
      <c r="N1" s="240"/>
      <c r="O1" s="240"/>
      <c r="P1" s="240"/>
      <c r="Q1" s="240"/>
      <c r="R1" s="163"/>
      <c r="S1" s="163" t="s">
        <v>79</v>
      </c>
      <c r="T1" s="163"/>
      <c r="U1" s="239" t="s">
        <v>80</v>
      </c>
      <c r="V1" s="240"/>
      <c r="W1" s="240"/>
      <c r="X1" s="240"/>
      <c r="Y1" s="240"/>
      <c r="Z1" s="240"/>
      <c r="AA1" s="240"/>
      <c r="AB1" s="240"/>
      <c r="AC1" s="240"/>
      <c r="AD1" s="240"/>
      <c r="AE1" s="240"/>
      <c r="AF1" s="243"/>
    </row>
    <row r="2" spans="1:74" ht="14.4" x14ac:dyDescent="0.3">
      <c r="A2" s="163"/>
      <c r="B2" s="163"/>
      <c r="C2" s="163"/>
      <c r="D2" s="241"/>
      <c r="E2" s="242"/>
      <c r="F2" s="242"/>
      <c r="G2" s="242"/>
      <c r="H2" s="242"/>
      <c r="I2" s="242"/>
      <c r="J2" s="242"/>
      <c r="K2" s="242"/>
      <c r="L2" s="242"/>
      <c r="M2" s="242"/>
      <c r="N2" s="242"/>
      <c r="O2" s="242"/>
      <c r="P2" s="242"/>
      <c r="Q2" s="242"/>
      <c r="R2" s="163"/>
      <c r="S2" s="163" t="s">
        <v>81</v>
      </c>
      <c r="T2" s="163"/>
      <c r="U2" s="241"/>
      <c r="V2" s="242"/>
      <c r="W2" s="242"/>
      <c r="X2" s="242"/>
      <c r="Y2" s="242"/>
      <c r="Z2" s="242"/>
      <c r="AA2" s="242"/>
      <c r="AB2" s="242"/>
      <c r="AC2" s="242"/>
      <c r="AD2" s="242"/>
      <c r="AE2" s="242"/>
      <c r="AF2" s="244"/>
    </row>
    <row r="3" spans="1:74" ht="14.4" x14ac:dyDescent="0.3">
      <c r="A3" s="165" t="s">
        <v>82</v>
      </c>
      <c r="B3" s="165">
        <f>'ID bâtiment '!D18</f>
        <v>0</v>
      </c>
      <c r="C3" s="163"/>
      <c r="D3" s="163"/>
      <c r="E3" s="163"/>
      <c r="F3" s="163"/>
      <c r="G3" s="163"/>
      <c r="H3" s="163"/>
      <c r="I3" s="163"/>
      <c r="J3" s="163"/>
      <c r="K3" s="163"/>
      <c r="L3" s="163"/>
      <c r="M3" s="163"/>
      <c r="N3" s="163"/>
      <c r="O3" s="163"/>
      <c r="P3" s="163"/>
      <c r="Q3" s="163"/>
      <c r="R3" s="163"/>
      <c r="S3" s="163" t="s">
        <v>83</v>
      </c>
      <c r="T3" s="163"/>
      <c r="U3" s="163"/>
      <c r="V3" s="163"/>
      <c r="W3" s="163"/>
      <c r="X3" s="163"/>
      <c r="Y3" s="163"/>
      <c r="Z3" s="163"/>
      <c r="AA3" s="163"/>
      <c r="AB3" s="163"/>
      <c r="AC3" s="163"/>
      <c r="AD3" s="163"/>
      <c r="AE3" s="163"/>
      <c r="AF3" s="163"/>
      <c r="AG3">
        <v>2019</v>
      </c>
      <c r="AH3">
        <v>2020</v>
      </c>
      <c r="AI3">
        <v>2021</v>
      </c>
      <c r="AJ3">
        <v>2022</v>
      </c>
      <c r="AK3">
        <v>2023</v>
      </c>
      <c r="AL3">
        <v>2024</v>
      </c>
      <c r="AM3">
        <v>2025</v>
      </c>
      <c r="AN3">
        <v>2026</v>
      </c>
      <c r="AO3">
        <v>2027</v>
      </c>
      <c r="AP3">
        <v>2028</v>
      </c>
      <c r="AQ3">
        <v>2029</v>
      </c>
      <c r="AR3">
        <v>2030</v>
      </c>
      <c r="AS3">
        <v>2031</v>
      </c>
      <c r="AT3">
        <v>2032</v>
      </c>
      <c r="AU3">
        <v>2033</v>
      </c>
      <c r="AV3">
        <v>2034</v>
      </c>
      <c r="AW3">
        <v>2035</v>
      </c>
      <c r="AX3">
        <v>2036</v>
      </c>
      <c r="AY3">
        <v>2037</v>
      </c>
      <c r="AZ3">
        <v>2038</v>
      </c>
      <c r="BA3">
        <v>2039</v>
      </c>
      <c r="BB3">
        <v>2040</v>
      </c>
      <c r="BC3">
        <v>2041</v>
      </c>
      <c r="BD3">
        <v>2042</v>
      </c>
      <c r="BE3">
        <v>2043</v>
      </c>
      <c r="BF3">
        <v>2044</v>
      </c>
      <c r="BG3">
        <v>2045</v>
      </c>
      <c r="BH3">
        <v>2046</v>
      </c>
      <c r="BI3">
        <v>2047</v>
      </c>
      <c r="BJ3">
        <v>2048</v>
      </c>
      <c r="BK3">
        <v>2049</v>
      </c>
      <c r="BL3">
        <v>2050</v>
      </c>
      <c r="BM3">
        <v>2051</v>
      </c>
      <c r="BN3">
        <v>2052</v>
      </c>
      <c r="BO3">
        <v>2053</v>
      </c>
      <c r="BP3">
        <v>2054</v>
      </c>
      <c r="BQ3">
        <v>2055</v>
      </c>
      <c r="BR3">
        <v>2056</v>
      </c>
      <c r="BS3">
        <v>2057</v>
      </c>
      <c r="BT3">
        <v>2058</v>
      </c>
      <c r="BU3">
        <v>2059</v>
      </c>
      <c r="BV3">
        <v>2060</v>
      </c>
    </row>
    <row r="4" spans="1:74" ht="14.4" x14ac:dyDescent="0.3">
      <c r="A4" s="165" t="s">
        <v>84</v>
      </c>
      <c r="B4" s="158"/>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row>
    <row r="5" spans="1:74" ht="14.4" x14ac:dyDescent="0.3">
      <c r="A5" s="165" t="s">
        <v>85</v>
      </c>
      <c r="B5" s="158"/>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row>
    <row r="6" spans="1:74" ht="24" x14ac:dyDescent="0.3">
      <c r="A6" s="166" t="s">
        <v>86</v>
      </c>
      <c r="B6" s="165">
        <f>IF(B5="Cas 1",B10,IF(B5="Cas 2",B15,0))</f>
        <v>0</v>
      </c>
      <c r="C6" s="163"/>
      <c r="D6" s="164" t="s">
        <v>87</v>
      </c>
      <c r="E6" s="164" t="s">
        <v>88</v>
      </c>
      <c r="F6" s="164" t="s">
        <v>89</v>
      </c>
      <c r="G6" s="164" t="s">
        <v>90</v>
      </c>
      <c r="H6" s="164" t="s">
        <v>91</v>
      </c>
      <c r="I6" s="164" t="s">
        <v>92</v>
      </c>
      <c r="J6" s="164" t="s">
        <v>93</v>
      </c>
      <c r="K6" s="164" t="s">
        <v>94</v>
      </c>
      <c r="L6" s="164" t="s">
        <v>95</v>
      </c>
      <c r="M6" s="164" t="s">
        <v>96</v>
      </c>
      <c r="N6" s="164" t="s">
        <v>97</v>
      </c>
      <c r="O6" s="164" t="s">
        <v>98</v>
      </c>
      <c r="P6" s="164" t="s">
        <v>99</v>
      </c>
      <c r="Q6" s="164" t="s">
        <v>100</v>
      </c>
      <c r="R6" s="163"/>
      <c r="S6" s="163"/>
      <c r="T6" s="163"/>
      <c r="U6" s="164" t="s">
        <v>101</v>
      </c>
      <c r="V6" s="164" t="s">
        <v>88</v>
      </c>
      <c r="W6" s="164" t="s">
        <v>89</v>
      </c>
      <c r="X6" s="164" t="s">
        <v>102</v>
      </c>
      <c r="Y6" s="164" t="s">
        <v>91</v>
      </c>
      <c r="Z6" s="164" t="s">
        <v>103</v>
      </c>
      <c r="AA6" s="169" t="s">
        <v>93</v>
      </c>
      <c r="AB6" s="169" t="s">
        <v>104</v>
      </c>
      <c r="AC6" s="169" t="s">
        <v>105</v>
      </c>
      <c r="AD6" s="169" t="s">
        <v>95</v>
      </c>
      <c r="AE6" s="169" t="s">
        <v>106</v>
      </c>
      <c r="AF6" s="169" t="s">
        <v>107</v>
      </c>
    </row>
    <row r="7" spans="1:74" ht="14.4" x14ac:dyDescent="0.3">
      <c r="A7" s="163"/>
      <c r="B7" s="163"/>
      <c r="C7" s="163"/>
      <c r="D7" s="210"/>
      <c r="E7" s="210"/>
      <c r="F7" s="210"/>
      <c r="G7" s="210"/>
      <c r="H7" s="210"/>
      <c r="I7" s="210"/>
      <c r="J7" s="210"/>
      <c r="K7" s="210"/>
      <c r="L7" s="210"/>
      <c r="M7" s="210"/>
      <c r="N7" s="210"/>
      <c r="O7" s="210"/>
      <c r="P7" s="210"/>
      <c r="Q7" s="172" t="str">
        <f t="shared" ref="Q7:Q70" si="0">IF(I7="","",IF(P7="Oui",0,I7*(O7+N7*M7/L7)/$B$3))</f>
        <v/>
      </c>
      <c r="R7" s="173"/>
      <c r="S7" s="173"/>
      <c r="T7" s="173"/>
      <c r="U7" s="210"/>
      <c r="V7" s="210"/>
      <c r="W7" s="210"/>
      <c r="X7" s="210"/>
      <c r="Y7" s="210"/>
      <c r="Z7" s="210"/>
      <c r="AA7" s="210"/>
      <c r="AB7" s="210"/>
      <c r="AC7" s="210"/>
      <c r="AD7" s="210"/>
      <c r="AE7" s="172" t="str">
        <f t="shared" ref="AE7:AE70" si="1">IF(Z7="","",Z7*AC7/AD7/$B$3)</f>
        <v/>
      </c>
      <c r="AF7" s="172" t="str">
        <f t="shared" ref="AF7:AF70" si="2">IF(Z7="","",AB7+AD7-1)</f>
        <v/>
      </c>
      <c r="AG7" t="str">
        <f t="shared" ref="AG7:AP16" si="3">IF(AND($AB7&lt;=AG$3,AG$3&lt;=$AF7),$AE7,0)</f>
        <v/>
      </c>
      <c r="AH7" t="str">
        <f t="shared" si="3"/>
        <v/>
      </c>
      <c r="AI7" t="str">
        <f t="shared" si="3"/>
        <v/>
      </c>
      <c r="AJ7" t="str">
        <f t="shared" si="3"/>
        <v/>
      </c>
      <c r="AK7" t="str">
        <f t="shared" si="3"/>
        <v/>
      </c>
      <c r="AL7" t="str">
        <f t="shared" si="3"/>
        <v/>
      </c>
      <c r="AM7" t="str">
        <f t="shared" si="3"/>
        <v/>
      </c>
      <c r="AN7" t="str">
        <f t="shared" si="3"/>
        <v/>
      </c>
      <c r="AO7" t="str">
        <f t="shared" si="3"/>
        <v/>
      </c>
      <c r="AP7" t="str">
        <f t="shared" si="3"/>
        <v/>
      </c>
      <c r="AQ7" t="str">
        <f t="shared" ref="AQ7:AZ16" si="4">IF(AND($AB7&lt;=AQ$3,AQ$3&lt;=$AF7),$AE7,0)</f>
        <v/>
      </c>
      <c r="AR7" t="str">
        <f t="shared" si="4"/>
        <v/>
      </c>
      <c r="AS7" t="str">
        <f t="shared" si="4"/>
        <v/>
      </c>
      <c r="AT7" t="str">
        <f t="shared" si="4"/>
        <v/>
      </c>
      <c r="AU7" t="str">
        <f t="shared" si="4"/>
        <v/>
      </c>
      <c r="AV7" t="str">
        <f t="shared" si="4"/>
        <v/>
      </c>
      <c r="AW7" t="str">
        <f t="shared" si="4"/>
        <v/>
      </c>
      <c r="AX7" t="str">
        <f t="shared" si="4"/>
        <v/>
      </c>
      <c r="AY7" t="str">
        <f t="shared" si="4"/>
        <v/>
      </c>
      <c r="AZ7" t="str">
        <f t="shared" si="4"/>
        <v/>
      </c>
      <c r="BA7" t="str">
        <f t="shared" ref="BA7:BJ16" si="5">IF(AND($AB7&lt;=BA$3,BA$3&lt;=$AF7),$AE7,0)</f>
        <v/>
      </c>
      <c r="BB7" t="str">
        <f t="shared" si="5"/>
        <v/>
      </c>
      <c r="BC7" t="str">
        <f t="shared" si="5"/>
        <v/>
      </c>
      <c r="BD7" t="str">
        <f t="shared" si="5"/>
        <v/>
      </c>
      <c r="BE7" t="str">
        <f t="shared" si="5"/>
        <v/>
      </c>
      <c r="BF7" t="str">
        <f t="shared" si="5"/>
        <v/>
      </c>
      <c r="BG7" t="str">
        <f t="shared" si="5"/>
        <v/>
      </c>
      <c r="BH7" t="str">
        <f t="shared" si="5"/>
        <v/>
      </c>
      <c r="BI7" t="str">
        <f t="shared" si="5"/>
        <v/>
      </c>
      <c r="BJ7" t="str">
        <f t="shared" si="5"/>
        <v/>
      </c>
      <c r="BK7" t="str">
        <f t="shared" ref="BK7:BV16" si="6">IF(AND($AB7&lt;=BK$3,BK$3&lt;=$AF7),$AE7,0)</f>
        <v/>
      </c>
      <c r="BL7" t="str">
        <f t="shared" si="6"/>
        <v/>
      </c>
      <c r="BM7" t="str">
        <f t="shared" si="6"/>
        <v/>
      </c>
      <c r="BN7" t="str">
        <f t="shared" si="6"/>
        <v/>
      </c>
      <c r="BO7" t="str">
        <f t="shared" si="6"/>
        <v/>
      </c>
      <c r="BP7" t="str">
        <f t="shared" si="6"/>
        <v/>
      </c>
      <c r="BQ7" t="str">
        <f t="shared" si="6"/>
        <v/>
      </c>
      <c r="BR7" t="str">
        <f t="shared" si="6"/>
        <v/>
      </c>
      <c r="BS7" t="str">
        <f t="shared" si="6"/>
        <v/>
      </c>
      <c r="BT7" t="str">
        <f t="shared" si="6"/>
        <v/>
      </c>
      <c r="BU7" t="str">
        <f t="shared" si="6"/>
        <v/>
      </c>
      <c r="BV7" t="str">
        <f t="shared" si="6"/>
        <v/>
      </c>
    </row>
    <row r="8" spans="1:74" ht="14.4" x14ac:dyDescent="0.3">
      <c r="A8" s="232" t="s">
        <v>108</v>
      </c>
      <c r="B8" s="233"/>
      <c r="C8" s="163"/>
      <c r="D8" s="210"/>
      <c r="E8" s="210"/>
      <c r="F8" s="210"/>
      <c r="G8" s="210"/>
      <c r="H8" s="210"/>
      <c r="I8" s="210"/>
      <c r="J8" s="210"/>
      <c r="K8" s="210"/>
      <c r="L8" s="210"/>
      <c r="M8" s="210"/>
      <c r="N8" s="210"/>
      <c r="O8" s="210"/>
      <c r="P8" s="210"/>
      <c r="Q8" s="172" t="str">
        <f t="shared" si="0"/>
        <v/>
      </c>
      <c r="R8" s="173"/>
      <c r="S8" s="173"/>
      <c r="T8" s="173"/>
      <c r="U8" s="210"/>
      <c r="V8" s="210"/>
      <c r="W8" s="210"/>
      <c r="X8" s="210"/>
      <c r="Y8" s="210"/>
      <c r="Z8" s="210"/>
      <c r="AA8" s="210"/>
      <c r="AB8" s="210"/>
      <c r="AC8" s="210"/>
      <c r="AD8" s="210"/>
      <c r="AE8" s="172" t="str">
        <f t="shared" si="1"/>
        <v/>
      </c>
      <c r="AF8" s="172" t="str">
        <f t="shared" si="2"/>
        <v/>
      </c>
      <c r="AG8" t="str">
        <f t="shared" si="3"/>
        <v/>
      </c>
      <c r="AH8" t="str">
        <f t="shared" si="3"/>
        <v/>
      </c>
      <c r="AI8" t="str">
        <f t="shared" si="3"/>
        <v/>
      </c>
      <c r="AJ8" t="str">
        <f t="shared" si="3"/>
        <v/>
      </c>
      <c r="AK8" t="str">
        <f t="shared" si="3"/>
        <v/>
      </c>
      <c r="AL8" t="str">
        <f t="shared" si="3"/>
        <v/>
      </c>
      <c r="AM8" t="str">
        <f t="shared" si="3"/>
        <v/>
      </c>
      <c r="AN8" t="str">
        <f t="shared" si="3"/>
        <v/>
      </c>
      <c r="AO8" t="str">
        <f t="shared" si="3"/>
        <v/>
      </c>
      <c r="AP8" t="str">
        <f t="shared" si="3"/>
        <v/>
      </c>
      <c r="AQ8" t="str">
        <f t="shared" si="4"/>
        <v/>
      </c>
      <c r="AR8" t="str">
        <f t="shared" si="4"/>
        <v/>
      </c>
      <c r="AS8" t="str">
        <f t="shared" si="4"/>
        <v/>
      </c>
      <c r="AT8" t="str">
        <f t="shared" si="4"/>
        <v/>
      </c>
      <c r="AU8" t="str">
        <f t="shared" si="4"/>
        <v/>
      </c>
      <c r="AV8" t="str">
        <f t="shared" si="4"/>
        <v/>
      </c>
      <c r="AW8" t="str">
        <f t="shared" si="4"/>
        <v/>
      </c>
      <c r="AX8" t="str">
        <f t="shared" si="4"/>
        <v/>
      </c>
      <c r="AY8" t="str">
        <f t="shared" si="4"/>
        <v/>
      </c>
      <c r="AZ8" t="str">
        <f t="shared" si="4"/>
        <v/>
      </c>
      <c r="BA8" t="str">
        <f t="shared" si="5"/>
        <v/>
      </c>
      <c r="BB8" t="str">
        <f t="shared" si="5"/>
        <v/>
      </c>
      <c r="BC8" t="str">
        <f t="shared" si="5"/>
        <v/>
      </c>
      <c r="BD8" t="str">
        <f t="shared" si="5"/>
        <v/>
      </c>
      <c r="BE8" t="str">
        <f t="shared" si="5"/>
        <v/>
      </c>
      <c r="BF8" t="str">
        <f t="shared" si="5"/>
        <v/>
      </c>
      <c r="BG8" t="str">
        <f t="shared" si="5"/>
        <v/>
      </c>
      <c r="BH8" t="str">
        <f t="shared" si="5"/>
        <v/>
      </c>
      <c r="BI8" t="str">
        <f t="shared" si="5"/>
        <v/>
      </c>
      <c r="BJ8" t="str">
        <f t="shared" si="5"/>
        <v/>
      </c>
      <c r="BK8" t="str">
        <f t="shared" si="6"/>
        <v/>
      </c>
      <c r="BL8" t="str">
        <f t="shared" si="6"/>
        <v/>
      </c>
      <c r="BM8" t="str">
        <f t="shared" si="6"/>
        <v/>
      </c>
      <c r="BN8" t="str">
        <f t="shared" si="6"/>
        <v/>
      </c>
      <c r="BO8" t="str">
        <f t="shared" si="6"/>
        <v/>
      </c>
      <c r="BP8" t="str">
        <f t="shared" si="6"/>
        <v/>
      </c>
      <c r="BQ8" t="str">
        <f t="shared" si="6"/>
        <v/>
      </c>
      <c r="BR8" t="str">
        <f t="shared" si="6"/>
        <v/>
      </c>
      <c r="BS8" t="str">
        <f t="shared" si="6"/>
        <v/>
      </c>
      <c r="BT8" t="str">
        <f t="shared" si="6"/>
        <v/>
      </c>
      <c r="BU8" t="str">
        <f t="shared" si="6"/>
        <v/>
      </c>
      <c r="BV8" t="str">
        <f t="shared" si="6"/>
        <v/>
      </c>
    </row>
    <row r="9" spans="1:74" ht="14.4" x14ac:dyDescent="0.3">
      <c r="A9" s="163"/>
      <c r="B9" s="163"/>
      <c r="C9" s="163"/>
      <c r="D9" s="171"/>
      <c r="E9" s="171"/>
      <c r="F9" s="171"/>
      <c r="G9" s="171"/>
      <c r="H9" s="171"/>
      <c r="I9" s="171"/>
      <c r="J9" s="171"/>
      <c r="K9" s="171"/>
      <c r="L9" s="171"/>
      <c r="M9" s="171"/>
      <c r="N9" s="171"/>
      <c r="O9" s="171"/>
      <c r="P9" s="171"/>
      <c r="Q9" s="172" t="str">
        <f t="shared" si="0"/>
        <v/>
      </c>
      <c r="R9" s="173"/>
      <c r="S9" s="173"/>
      <c r="T9" s="173"/>
      <c r="U9" s="171"/>
      <c r="V9" s="171"/>
      <c r="W9" s="171"/>
      <c r="X9" s="171"/>
      <c r="Y9" s="171"/>
      <c r="Z9" s="171"/>
      <c r="AA9" s="171"/>
      <c r="AB9" s="171"/>
      <c r="AC9" s="171"/>
      <c r="AD9" s="171"/>
      <c r="AE9" s="172" t="str">
        <f t="shared" si="1"/>
        <v/>
      </c>
      <c r="AF9" s="172" t="str">
        <f t="shared" si="2"/>
        <v/>
      </c>
      <c r="AG9" t="str">
        <f t="shared" si="3"/>
        <v/>
      </c>
      <c r="AH9" t="str">
        <f t="shared" si="3"/>
        <v/>
      </c>
      <c r="AI9" t="str">
        <f t="shared" si="3"/>
        <v/>
      </c>
      <c r="AJ9" t="str">
        <f t="shared" si="3"/>
        <v/>
      </c>
      <c r="AK9" t="str">
        <f t="shared" si="3"/>
        <v/>
      </c>
      <c r="AL9" t="str">
        <f t="shared" si="3"/>
        <v/>
      </c>
      <c r="AM9" t="str">
        <f t="shared" si="3"/>
        <v/>
      </c>
      <c r="AN9" t="str">
        <f t="shared" si="3"/>
        <v/>
      </c>
      <c r="AO9" t="str">
        <f t="shared" si="3"/>
        <v/>
      </c>
      <c r="AP9" t="str">
        <f t="shared" si="3"/>
        <v/>
      </c>
      <c r="AQ9" t="str">
        <f t="shared" si="4"/>
        <v/>
      </c>
      <c r="AR9" t="str">
        <f t="shared" si="4"/>
        <v/>
      </c>
      <c r="AS9" t="str">
        <f t="shared" si="4"/>
        <v/>
      </c>
      <c r="AT9" t="str">
        <f t="shared" si="4"/>
        <v/>
      </c>
      <c r="AU9" t="str">
        <f t="shared" si="4"/>
        <v/>
      </c>
      <c r="AV9" t="str">
        <f t="shared" si="4"/>
        <v/>
      </c>
      <c r="AW9" t="str">
        <f t="shared" si="4"/>
        <v/>
      </c>
      <c r="AX9" t="str">
        <f t="shared" si="4"/>
        <v/>
      </c>
      <c r="AY9" t="str">
        <f t="shared" si="4"/>
        <v/>
      </c>
      <c r="AZ9" t="str">
        <f t="shared" si="4"/>
        <v/>
      </c>
      <c r="BA9" t="str">
        <f t="shared" si="5"/>
        <v/>
      </c>
      <c r="BB9" t="str">
        <f t="shared" si="5"/>
        <v/>
      </c>
      <c r="BC9" t="str">
        <f t="shared" si="5"/>
        <v/>
      </c>
      <c r="BD9" t="str">
        <f t="shared" si="5"/>
        <v/>
      </c>
      <c r="BE9" t="str">
        <f t="shared" si="5"/>
        <v/>
      </c>
      <c r="BF9" t="str">
        <f t="shared" si="5"/>
        <v/>
      </c>
      <c r="BG9" t="str">
        <f t="shared" si="5"/>
        <v/>
      </c>
      <c r="BH9" t="str">
        <f t="shared" si="5"/>
        <v/>
      </c>
      <c r="BI9" t="str">
        <f t="shared" si="5"/>
        <v/>
      </c>
      <c r="BJ9" t="str">
        <f t="shared" si="5"/>
        <v/>
      </c>
      <c r="BK9" t="str">
        <f t="shared" si="6"/>
        <v/>
      </c>
      <c r="BL9" t="str">
        <f t="shared" si="6"/>
        <v/>
      </c>
      <c r="BM9" t="str">
        <f t="shared" si="6"/>
        <v/>
      </c>
      <c r="BN9" t="str">
        <f t="shared" si="6"/>
        <v/>
      </c>
      <c r="BO9" t="str">
        <f t="shared" si="6"/>
        <v/>
      </c>
      <c r="BP9" t="str">
        <f t="shared" si="6"/>
        <v/>
      </c>
      <c r="BQ9" t="str">
        <f t="shared" si="6"/>
        <v/>
      </c>
      <c r="BR9" t="str">
        <f t="shared" si="6"/>
        <v/>
      </c>
      <c r="BS9" t="str">
        <f t="shared" si="6"/>
        <v/>
      </c>
      <c r="BT9" t="str">
        <f t="shared" si="6"/>
        <v/>
      </c>
      <c r="BU9" t="str">
        <f t="shared" si="6"/>
        <v/>
      </c>
      <c r="BV9" t="str">
        <f t="shared" si="6"/>
        <v/>
      </c>
    </row>
    <row r="10" spans="1:74" ht="43.2" x14ac:dyDescent="0.3">
      <c r="A10" s="166" t="s">
        <v>109</v>
      </c>
      <c r="B10" s="165">
        <f>B4-B11</f>
        <v>0</v>
      </c>
      <c r="C10" s="163"/>
      <c r="D10" s="171"/>
      <c r="E10" s="171"/>
      <c r="F10" s="171"/>
      <c r="G10" s="171"/>
      <c r="H10" s="171"/>
      <c r="I10" s="171"/>
      <c r="J10" s="171"/>
      <c r="K10" s="171"/>
      <c r="L10" s="171"/>
      <c r="M10" s="171"/>
      <c r="N10" s="171"/>
      <c r="O10" s="171"/>
      <c r="P10" s="171"/>
      <c r="Q10" s="172" t="str">
        <f t="shared" si="0"/>
        <v/>
      </c>
      <c r="R10" s="173"/>
      <c r="S10" s="173"/>
      <c r="T10" s="173"/>
      <c r="U10" s="171"/>
      <c r="V10" s="171"/>
      <c r="W10" s="171"/>
      <c r="X10" s="171"/>
      <c r="Y10" s="171"/>
      <c r="Z10" s="171"/>
      <c r="AA10" s="171"/>
      <c r="AB10" s="171"/>
      <c r="AC10" s="171"/>
      <c r="AD10" s="171"/>
      <c r="AE10" s="172" t="str">
        <f t="shared" si="1"/>
        <v/>
      </c>
      <c r="AF10" s="172" t="str">
        <f t="shared" si="2"/>
        <v/>
      </c>
      <c r="AG10" t="str">
        <f t="shared" si="3"/>
        <v/>
      </c>
      <c r="AH10" t="str">
        <f t="shared" si="3"/>
        <v/>
      </c>
      <c r="AI10" t="str">
        <f t="shared" si="3"/>
        <v/>
      </c>
      <c r="AJ10" t="str">
        <f t="shared" si="3"/>
        <v/>
      </c>
      <c r="AK10" t="str">
        <f t="shared" si="3"/>
        <v/>
      </c>
      <c r="AL10" t="str">
        <f t="shared" si="3"/>
        <v/>
      </c>
      <c r="AM10" t="str">
        <f t="shared" si="3"/>
        <v/>
      </c>
      <c r="AN10" t="str">
        <f t="shared" si="3"/>
        <v/>
      </c>
      <c r="AO10" t="str">
        <f t="shared" si="3"/>
        <v/>
      </c>
      <c r="AP10" t="str">
        <f t="shared" si="3"/>
        <v/>
      </c>
      <c r="AQ10" t="str">
        <f t="shared" si="4"/>
        <v/>
      </c>
      <c r="AR10" t="str">
        <f t="shared" si="4"/>
        <v/>
      </c>
      <c r="AS10" t="str">
        <f t="shared" si="4"/>
        <v/>
      </c>
      <c r="AT10" t="str">
        <f t="shared" si="4"/>
        <v/>
      </c>
      <c r="AU10" t="str">
        <f t="shared" si="4"/>
        <v/>
      </c>
      <c r="AV10" t="str">
        <f t="shared" si="4"/>
        <v/>
      </c>
      <c r="AW10" t="str">
        <f t="shared" si="4"/>
        <v/>
      </c>
      <c r="AX10" t="str">
        <f t="shared" si="4"/>
        <v/>
      </c>
      <c r="AY10" t="str">
        <f t="shared" si="4"/>
        <v/>
      </c>
      <c r="AZ10" t="str">
        <f t="shared" si="4"/>
        <v/>
      </c>
      <c r="BA10" t="str">
        <f t="shared" si="5"/>
        <v/>
      </c>
      <c r="BB10" t="str">
        <f t="shared" si="5"/>
        <v/>
      </c>
      <c r="BC10" t="str">
        <f t="shared" si="5"/>
        <v/>
      </c>
      <c r="BD10" t="str">
        <f t="shared" si="5"/>
        <v/>
      </c>
      <c r="BE10" t="str">
        <f t="shared" si="5"/>
        <v/>
      </c>
      <c r="BF10" t="str">
        <f t="shared" si="5"/>
        <v/>
      </c>
      <c r="BG10" t="str">
        <f t="shared" si="5"/>
        <v/>
      </c>
      <c r="BH10" t="str">
        <f t="shared" si="5"/>
        <v/>
      </c>
      <c r="BI10" t="str">
        <f t="shared" si="5"/>
        <v/>
      </c>
      <c r="BJ10" t="str">
        <f t="shared" si="5"/>
        <v/>
      </c>
      <c r="BK10" t="str">
        <f t="shared" si="6"/>
        <v/>
      </c>
      <c r="BL10" t="str">
        <f t="shared" si="6"/>
        <v/>
      </c>
      <c r="BM10" t="str">
        <f t="shared" si="6"/>
        <v/>
      </c>
      <c r="BN10" t="str">
        <f t="shared" si="6"/>
        <v/>
      </c>
      <c r="BO10" t="str">
        <f t="shared" si="6"/>
        <v/>
      </c>
      <c r="BP10" t="str">
        <f t="shared" si="6"/>
        <v/>
      </c>
      <c r="BQ10" t="str">
        <f t="shared" si="6"/>
        <v/>
      </c>
      <c r="BR10" t="str">
        <f t="shared" si="6"/>
        <v/>
      </c>
      <c r="BS10" t="str">
        <f t="shared" si="6"/>
        <v/>
      </c>
      <c r="BT10" t="str">
        <f t="shared" si="6"/>
        <v/>
      </c>
      <c r="BU10" t="str">
        <f t="shared" si="6"/>
        <v/>
      </c>
      <c r="BV10" t="str">
        <f t="shared" si="6"/>
        <v/>
      </c>
    </row>
    <row r="11" spans="1:74" ht="28.8" x14ac:dyDescent="0.3">
      <c r="A11" s="167" t="s">
        <v>110</v>
      </c>
      <c r="B11" s="165">
        <f>'ID bâtiment '!D22</f>
        <v>0</v>
      </c>
      <c r="C11" s="163"/>
      <c r="D11" s="171"/>
      <c r="E11" s="171"/>
      <c r="F11" s="171"/>
      <c r="G11" s="171"/>
      <c r="H11" s="171"/>
      <c r="I11" s="171"/>
      <c r="J11" s="171"/>
      <c r="K11" s="171"/>
      <c r="L11" s="171"/>
      <c r="M11" s="171"/>
      <c r="N11" s="171"/>
      <c r="O11" s="171"/>
      <c r="P11" s="171"/>
      <c r="Q11" s="172" t="str">
        <f t="shared" si="0"/>
        <v/>
      </c>
      <c r="R11" s="173"/>
      <c r="S11" s="173"/>
      <c r="T11" s="173"/>
      <c r="U11" s="171"/>
      <c r="V11" s="171"/>
      <c r="W11" s="171"/>
      <c r="X11" s="171"/>
      <c r="Y11" s="171"/>
      <c r="Z11" s="171"/>
      <c r="AA11" s="171"/>
      <c r="AB11" s="171"/>
      <c r="AC11" s="171"/>
      <c r="AD11" s="171"/>
      <c r="AE11" s="172" t="str">
        <f t="shared" si="1"/>
        <v/>
      </c>
      <c r="AF11" s="172" t="str">
        <f t="shared" si="2"/>
        <v/>
      </c>
      <c r="AG11" t="str">
        <f t="shared" si="3"/>
        <v/>
      </c>
      <c r="AH11" t="str">
        <f t="shared" si="3"/>
        <v/>
      </c>
      <c r="AI11" t="str">
        <f t="shared" si="3"/>
        <v/>
      </c>
      <c r="AJ11" t="str">
        <f t="shared" si="3"/>
        <v/>
      </c>
      <c r="AK11" t="str">
        <f t="shared" si="3"/>
        <v/>
      </c>
      <c r="AL11" t="str">
        <f t="shared" si="3"/>
        <v/>
      </c>
      <c r="AM11" t="str">
        <f t="shared" si="3"/>
        <v/>
      </c>
      <c r="AN11" t="str">
        <f t="shared" si="3"/>
        <v/>
      </c>
      <c r="AO11" t="str">
        <f t="shared" si="3"/>
        <v/>
      </c>
      <c r="AP11" t="str">
        <f t="shared" si="3"/>
        <v/>
      </c>
      <c r="AQ11" t="str">
        <f t="shared" si="4"/>
        <v/>
      </c>
      <c r="AR11" t="str">
        <f t="shared" si="4"/>
        <v/>
      </c>
      <c r="AS11" t="str">
        <f t="shared" si="4"/>
        <v/>
      </c>
      <c r="AT11" t="str">
        <f t="shared" si="4"/>
        <v/>
      </c>
      <c r="AU11" t="str">
        <f t="shared" si="4"/>
        <v/>
      </c>
      <c r="AV11" t="str">
        <f t="shared" si="4"/>
        <v/>
      </c>
      <c r="AW11" t="str">
        <f t="shared" si="4"/>
        <v/>
      </c>
      <c r="AX11" t="str">
        <f t="shared" si="4"/>
        <v/>
      </c>
      <c r="AY11" t="str">
        <f t="shared" si="4"/>
        <v/>
      </c>
      <c r="AZ11" t="str">
        <f t="shared" si="4"/>
        <v/>
      </c>
      <c r="BA11" t="str">
        <f t="shared" si="5"/>
        <v/>
      </c>
      <c r="BB11" t="str">
        <f t="shared" si="5"/>
        <v/>
      </c>
      <c r="BC11" t="str">
        <f t="shared" si="5"/>
        <v/>
      </c>
      <c r="BD11" t="str">
        <f t="shared" si="5"/>
        <v/>
      </c>
      <c r="BE11" t="str">
        <f t="shared" si="5"/>
        <v/>
      </c>
      <c r="BF11" t="str">
        <f t="shared" si="5"/>
        <v/>
      </c>
      <c r="BG11" t="str">
        <f t="shared" si="5"/>
        <v/>
      </c>
      <c r="BH11" t="str">
        <f t="shared" si="5"/>
        <v/>
      </c>
      <c r="BI11" t="str">
        <f t="shared" si="5"/>
        <v/>
      </c>
      <c r="BJ11" t="str">
        <f t="shared" si="5"/>
        <v/>
      </c>
      <c r="BK11" t="str">
        <f t="shared" si="6"/>
        <v/>
      </c>
      <c r="BL11" t="str">
        <f t="shared" si="6"/>
        <v/>
      </c>
      <c r="BM11" t="str">
        <f t="shared" si="6"/>
        <v/>
      </c>
      <c r="BN11" t="str">
        <f t="shared" si="6"/>
        <v/>
      </c>
      <c r="BO11" t="str">
        <f t="shared" si="6"/>
        <v/>
      </c>
      <c r="BP11" t="str">
        <f t="shared" si="6"/>
        <v/>
      </c>
      <c r="BQ11" t="str">
        <f t="shared" si="6"/>
        <v/>
      </c>
      <c r="BR11" t="str">
        <f t="shared" si="6"/>
        <v/>
      </c>
      <c r="BS11" t="str">
        <f t="shared" si="6"/>
        <v/>
      </c>
      <c r="BT11" t="str">
        <f t="shared" si="6"/>
        <v/>
      </c>
      <c r="BU11" t="str">
        <f t="shared" si="6"/>
        <v/>
      </c>
      <c r="BV11" t="str">
        <f t="shared" si="6"/>
        <v/>
      </c>
    </row>
    <row r="12" spans="1:74" ht="14.4" x14ac:dyDescent="0.3">
      <c r="A12" s="163"/>
      <c r="B12" s="163"/>
      <c r="C12" s="163"/>
      <c r="D12" s="171"/>
      <c r="E12" s="171"/>
      <c r="F12" s="171"/>
      <c r="G12" s="171"/>
      <c r="H12" s="171"/>
      <c r="I12" s="171"/>
      <c r="J12" s="171"/>
      <c r="K12" s="171"/>
      <c r="L12" s="171"/>
      <c r="M12" s="171"/>
      <c r="N12" s="171"/>
      <c r="O12" s="171"/>
      <c r="P12" s="171"/>
      <c r="Q12" s="172" t="str">
        <f t="shared" si="0"/>
        <v/>
      </c>
      <c r="R12" s="173"/>
      <c r="S12" s="173"/>
      <c r="T12" s="173"/>
      <c r="U12" s="171"/>
      <c r="V12" s="171"/>
      <c r="W12" s="171"/>
      <c r="X12" s="171"/>
      <c r="Y12" s="171"/>
      <c r="Z12" s="171"/>
      <c r="AA12" s="171"/>
      <c r="AB12" s="171"/>
      <c r="AC12" s="171"/>
      <c r="AD12" s="171"/>
      <c r="AE12" s="172" t="str">
        <f t="shared" si="1"/>
        <v/>
      </c>
      <c r="AF12" s="172" t="str">
        <f t="shared" si="2"/>
        <v/>
      </c>
      <c r="AG12" t="str">
        <f t="shared" si="3"/>
        <v/>
      </c>
      <c r="AH12" t="str">
        <f t="shared" si="3"/>
        <v/>
      </c>
      <c r="AI12" t="str">
        <f t="shared" si="3"/>
        <v/>
      </c>
      <c r="AJ12" t="str">
        <f t="shared" si="3"/>
        <v/>
      </c>
      <c r="AK12" t="str">
        <f t="shared" si="3"/>
        <v/>
      </c>
      <c r="AL12" t="str">
        <f t="shared" si="3"/>
        <v/>
      </c>
      <c r="AM12" t="str">
        <f t="shared" si="3"/>
        <v/>
      </c>
      <c r="AN12" t="str">
        <f t="shared" si="3"/>
        <v/>
      </c>
      <c r="AO12" t="str">
        <f t="shared" si="3"/>
        <v/>
      </c>
      <c r="AP12" t="str">
        <f t="shared" si="3"/>
        <v/>
      </c>
      <c r="AQ12" t="str">
        <f t="shared" si="4"/>
        <v/>
      </c>
      <c r="AR12" t="str">
        <f t="shared" si="4"/>
        <v/>
      </c>
      <c r="AS12" t="str">
        <f t="shared" si="4"/>
        <v/>
      </c>
      <c r="AT12" t="str">
        <f t="shared" si="4"/>
        <v/>
      </c>
      <c r="AU12" t="str">
        <f t="shared" si="4"/>
        <v/>
      </c>
      <c r="AV12" t="str">
        <f t="shared" si="4"/>
        <v/>
      </c>
      <c r="AW12" t="str">
        <f t="shared" si="4"/>
        <v/>
      </c>
      <c r="AX12" t="str">
        <f t="shared" si="4"/>
        <v/>
      </c>
      <c r="AY12" t="str">
        <f t="shared" si="4"/>
        <v/>
      </c>
      <c r="AZ12" t="str">
        <f t="shared" si="4"/>
        <v/>
      </c>
      <c r="BA12" t="str">
        <f t="shared" si="5"/>
        <v/>
      </c>
      <c r="BB12" t="str">
        <f t="shared" si="5"/>
        <v/>
      </c>
      <c r="BC12" t="str">
        <f t="shared" si="5"/>
        <v/>
      </c>
      <c r="BD12" t="str">
        <f t="shared" si="5"/>
        <v/>
      </c>
      <c r="BE12" t="str">
        <f t="shared" si="5"/>
        <v/>
      </c>
      <c r="BF12" t="str">
        <f t="shared" si="5"/>
        <v/>
      </c>
      <c r="BG12" t="str">
        <f t="shared" si="5"/>
        <v/>
      </c>
      <c r="BH12" t="str">
        <f t="shared" si="5"/>
        <v/>
      </c>
      <c r="BI12" t="str">
        <f t="shared" si="5"/>
        <v/>
      </c>
      <c r="BJ12" t="str">
        <f t="shared" si="5"/>
        <v/>
      </c>
      <c r="BK12" t="str">
        <f t="shared" si="6"/>
        <v/>
      </c>
      <c r="BL12" t="str">
        <f t="shared" si="6"/>
        <v/>
      </c>
      <c r="BM12" t="str">
        <f t="shared" si="6"/>
        <v/>
      </c>
      <c r="BN12" t="str">
        <f t="shared" si="6"/>
        <v/>
      </c>
      <c r="BO12" t="str">
        <f t="shared" si="6"/>
        <v/>
      </c>
      <c r="BP12" t="str">
        <f t="shared" si="6"/>
        <v/>
      </c>
      <c r="BQ12" t="str">
        <f t="shared" si="6"/>
        <v/>
      </c>
      <c r="BR12" t="str">
        <f t="shared" si="6"/>
        <v/>
      </c>
      <c r="BS12" t="str">
        <f t="shared" si="6"/>
        <v/>
      </c>
      <c r="BT12" t="str">
        <f t="shared" si="6"/>
        <v/>
      </c>
      <c r="BU12" t="str">
        <f t="shared" si="6"/>
        <v/>
      </c>
      <c r="BV12" t="str">
        <f t="shared" si="6"/>
        <v/>
      </c>
    </row>
    <row r="13" spans="1:74" ht="14.4" x14ac:dyDescent="0.3">
      <c r="A13" s="232" t="s">
        <v>111</v>
      </c>
      <c r="B13" s="233"/>
      <c r="C13" s="163"/>
      <c r="D13" s="171"/>
      <c r="E13" s="171"/>
      <c r="F13" s="171"/>
      <c r="G13" s="171"/>
      <c r="H13" s="171"/>
      <c r="I13" s="171"/>
      <c r="J13" s="171"/>
      <c r="K13" s="171"/>
      <c r="L13" s="171"/>
      <c r="M13" s="171"/>
      <c r="N13" s="171"/>
      <c r="O13" s="171"/>
      <c r="P13" s="171"/>
      <c r="Q13" s="172" t="str">
        <f t="shared" si="0"/>
        <v/>
      </c>
      <c r="R13" s="173"/>
      <c r="S13" s="173"/>
      <c r="T13" s="173"/>
      <c r="U13" s="171"/>
      <c r="V13" s="171"/>
      <c r="W13" s="171"/>
      <c r="X13" s="171"/>
      <c r="Y13" s="171"/>
      <c r="Z13" s="171"/>
      <c r="AA13" s="171"/>
      <c r="AB13" s="171"/>
      <c r="AC13" s="171"/>
      <c r="AD13" s="171"/>
      <c r="AE13" s="172" t="str">
        <f t="shared" si="1"/>
        <v/>
      </c>
      <c r="AF13" s="172" t="str">
        <f t="shared" si="2"/>
        <v/>
      </c>
      <c r="AG13" t="str">
        <f t="shared" si="3"/>
        <v/>
      </c>
      <c r="AH13" t="str">
        <f t="shared" si="3"/>
        <v/>
      </c>
      <c r="AI13" t="str">
        <f t="shared" si="3"/>
        <v/>
      </c>
      <c r="AJ13" t="str">
        <f t="shared" si="3"/>
        <v/>
      </c>
      <c r="AK13" t="str">
        <f t="shared" si="3"/>
        <v/>
      </c>
      <c r="AL13" t="str">
        <f t="shared" si="3"/>
        <v/>
      </c>
      <c r="AM13" t="str">
        <f t="shared" si="3"/>
        <v/>
      </c>
      <c r="AN13" t="str">
        <f t="shared" si="3"/>
        <v/>
      </c>
      <c r="AO13" t="str">
        <f t="shared" si="3"/>
        <v/>
      </c>
      <c r="AP13" t="str">
        <f t="shared" si="3"/>
        <v/>
      </c>
      <c r="AQ13" t="str">
        <f t="shared" si="4"/>
        <v/>
      </c>
      <c r="AR13" t="str">
        <f t="shared" si="4"/>
        <v/>
      </c>
      <c r="AS13" t="str">
        <f t="shared" si="4"/>
        <v/>
      </c>
      <c r="AT13" t="str">
        <f t="shared" si="4"/>
        <v/>
      </c>
      <c r="AU13" t="str">
        <f t="shared" si="4"/>
        <v/>
      </c>
      <c r="AV13" t="str">
        <f t="shared" si="4"/>
        <v/>
      </c>
      <c r="AW13" t="str">
        <f t="shared" si="4"/>
        <v/>
      </c>
      <c r="AX13" t="str">
        <f t="shared" si="4"/>
        <v/>
      </c>
      <c r="AY13" t="str">
        <f t="shared" si="4"/>
        <v/>
      </c>
      <c r="AZ13" t="str">
        <f t="shared" si="4"/>
        <v/>
      </c>
      <c r="BA13" t="str">
        <f t="shared" si="5"/>
        <v/>
      </c>
      <c r="BB13" t="str">
        <f t="shared" si="5"/>
        <v/>
      </c>
      <c r="BC13" t="str">
        <f t="shared" si="5"/>
        <v/>
      </c>
      <c r="BD13" t="str">
        <f t="shared" si="5"/>
        <v/>
      </c>
      <c r="BE13" t="str">
        <f t="shared" si="5"/>
        <v/>
      </c>
      <c r="BF13" t="str">
        <f t="shared" si="5"/>
        <v/>
      </c>
      <c r="BG13" t="str">
        <f t="shared" si="5"/>
        <v/>
      </c>
      <c r="BH13" t="str">
        <f t="shared" si="5"/>
        <v/>
      </c>
      <c r="BI13" t="str">
        <f t="shared" si="5"/>
        <v/>
      </c>
      <c r="BJ13" t="str">
        <f t="shared" si="5"/>
        <v/>
      </c>
      <c r="BK13" t="str">
        <f t="shared" si="6"/>
        <v/>
      </c>
      <c r="BL13" t="str">
        <f t="shared" si="6"/>
        <v/>
      </c>
      <c r="BM13" t="str">
        <f t="shared" si="6"/>
        <v/>
      </c>
      <c r="BN13" t="str">
        <f t="shared" si="6"/>
        <v/>
      </c>
      <c r="BO13" t="str">
        <f t="shared" si="6"/>
        <v/>
      </c>
      <c r="BP13" t="str">
        <f t="shared" si="6"/>
        <v/>
      </c>
      <c r="BQ13" t="str">
        <f t="shared" si="6"/>
        <v/>
      </c>
      <c r="BR13" t="str">
        <f t="shared" si="6"/>
        <v/>
      </c>
      <c r="BS13" t="str">
        <f t="shared" si="6"/>
        <v/>
      </c>
      <c r="BT13" t="str">
        <f t="shared" si="6"/>
        <v/>
      </c>
      <c r="BU13" t="str">
        <f t="shared" si="6"/>
        <v/>
      </c>
      <c r="BV13" t="str">
        <f t="shared" si="6"/>
        <v/>
      </c>
    </row>
    <row r="14" spans="1:74" ht="14.4" x14ac:dyDescent="0.3">
      <c r="A14" s="163"/>
      <c r="B14" s="163"/>
      <c r="C14" s="163"/>
      <c r="D14" s="171"/>
      <c r="E14" s="171"/>
      <c r="F14" s="171"/>
      <c r="G14" s="171"/>
      <c r="H14" s="171"/>
      <c r="I14" s="171"/>
      <c r="J14" s="171"/>
      <c r="K14" s="171"/>
      <c r="L14" s="171"/>
      <c r="M14" s="171"/>
      <c r="N14" s="171"/>
      <c r="O14" s="171"/>
      <c r="P14" s="171"/>
      <c r="Q14" s="172" t="str">
        <f t="shared" si="0"/>
        <v/>
      </c>
      <c r="R14" s="173"/>
      <c r="S14" s="173"/>
      <c r="T14" s="173"/>
      <c r="U14" s="171"/>
      <c r="V14" s="171"/>
      <c r="W14" s="171"/>
      <c r="X14" s="171"/>
      <c r="Y14" s="171"/>
      <c r="Z14" s="171"/>
      <c r="AA14" s="171"/>
      <c r="AB14" s="171"/>
      <c r="AC14" s="171"/>
      <c r="AD14" s="171"/>
      <c r="AE14" s="172" t="str">
        <f t="shared" si="1"/>
        <v/>
      </c>
      <c r="AF14" s="172" t="str">
        <f t="shared" si="2"/>
        <v/>
      </c>
      <c r="AG14" t="str">
        <f t="shared" si="3"/>
        <v/>
      </c>
      <c r="AH14" t="str">
        <f t="shared" si="3"/>
        <v/>
      </c>
      <c r="AI14" t="str">
        <f t="shared" si="3"/>
        <v/>
      </c>
      <c r="AJ14" t="str">
        <f t="shared" si="3"/>
        <v/>
      </c>
      <c r="AK14" t="str">
        <f t="shared" si="3"/>
        <v/>
      </c>
      <c r="AL14" t="str">
        <f t="shared" si="3"/>
        <v/>
      </c>
      <c r="AM14" t="str">
        <f t="shared" si="3"/>
        <v/>
      </c>
      <c r="AN14" t="str">
        <f t="shared" si="3"/>
        <v/>
      </c>
      <c r="AO14" t="str">
        <f t="shared" si="3"/>
        <v/>
      </c>
      <c r="AP14" t="str">
        <f t="shared" si="3"/>
        <v/>
      </c>
      <c r="AQ14" t="str">
        <f t="shared" si="4"/>
        <v/>
      </c>
      <c r="AR14" t="str">
        <f t="shared" si="4"/>
        <v/>
      </c>
      <c r="AS14" t="str">
        <f t="shared" si="4"/>
        <v/>
      </c>
      <c r="AT14" t="str">
        <f t="shared" si="4"/>
        <v/>
      </c>
      <c r="AU14" t="str">
        <f t="shared" si="4"/>
        <v/>
      </c>
      <c r="AV14" t="str">
        <f t="shared" si="4"/>
        <v/>
      </c>
      <c r="AW14" t="str">
        <f t="shared" si="4"/>
        <v/>
      </c>
      <c r="AX14" t="str">
        <f t="shared" si="4"/>
        <v/>
      </c>
      <c r="AY14" t="str">
        <f t="shared" si="4"/>
        <v/>
      </c>
      <c r="AZ14" t="str">
        <f t="shared" si="4"/>
        <v/>
      </c>
      <c r="BA14" t="str">
        <f t="shared" si="5"/>
        <v/>
      </c>
      <c r="BB14" t="str">
        <f t="shared" si="5"/>
        <v/>
      </c>
      <c r="BC14" t="str">
        <f t="shared" si="5"/>
        <v/>
      </c>
      <c r="BD14" t="str">
        <f t="shared" si="5"/>
        <v/>
      </c>
      <c r="BE14" t="str">
        <f t="shared" si="5"/>
        <v/>
      </c>
      <c r="BF14" t="str">
        <f t="shared" si="5"/>
        <v/>
      </c>
      <c r="BG14" t="str">
        <f t="shared" si="5"/>
        <v/>
      </c>
      <c r="BH14" t="str">
        <f t="shared" si="5"/>
        <v/>
      </c>
      <c r="BI14" t="str">
        <f t="shared" si="5"/>
        <v/>
      </c>
      <c r="BJ14" t="str">
        <f t="shared" si="5"/>
        <v/>
      </c>
      <c r="BK14" t="str">
        <f t="shared" si="6"/>
        <v/>
      </c>
      <c r="BL14" t="str">
        <f t="shared" si="6"/>
        <v/>
      </c>
      <c r="BM14" t="str">
        <f t="shared" si="6"/>
        <v/>
      </c>
      <c r="BN14" t="str">
        <f t="shared" si="6"/>
        <v/>
      </c>
      <c r="BO14" t="str">
        <f t="shared" si="6"/>
        <v/>
      </c>
      <c r="BP14" t="str">
        <f t="shared" si="6"/>
        <v/>
      </c>
      <c r="BQ14" t="str">
        <f t="shared" si="6"/>
        <v/>
      </c>
      <c r="BR14" t="str">
        <f t="shared" si="6"/>
        <v/>
      </c>
      <c r="BS14" t="str">
        <f t="shared" si="6"/>
        <v/>
      </c>
      <c r="BT14" t="str">
        <f t="shared" si="6"/>
        <v/>
      </c>
      <c r="BU14" t="str">
        <f t="shared" si="6"/>
        <v/>
      </c>
      <c r="BV14" t="str">
        <f t="shared" si="6"/>
        <v/>
      </c>
    </row>
    <row r="15" spans="1:74" ht="28.8" x14ac:dyDescent="0.3">
      <c r="A15" s="168" t="s">
        <v>112</v>
      </c>
      <c r="B15" s="157"/>
      <c r="C15" s="163"/>
      <c r="D15" s="171"/>
      <c r="E15" s="171"/>
      <c r="F15" s="171"/>
      <c r="G15" s="171"/>
      <c r="H15" s="171"/>
      <c r="I15" s="171"/>
      <c r="J15" s="171"/>
      <c r="K15" s="171"/>
      <c r="L15" s="171"/>
      <c r="M15" s="171"/>
      <c r="N15" s="171"/>
      <c r="O15" s="171"/>
      <c r="P15" s="171"/>
      <c r="Q15" s="172" t="str">
        <f t="shared" si="0"/>
        <v/>
      </c>
      <c r="R15" s="173"/>
      <c r="S15" s="173"/>
      <c r="T15" s="173"/>
      <c r="U15" s="171"/>
      <c r="V15" s="171"/>
      <c r="W15" s="171"/>
      <c r="X15" s="171"/>
      <c r="Y15" s="171"/>
      <c r="Z15" s="171"/>
      <c r="AA15" s="171"/>
      <c r="AB15" s="171"/>
      <c r="AC15" s="171"/>
      <c r="AD15" s="171"/>
      <c r="AE15" s="172" t="str">
        <f t="shared" si="1"/>
        <v/>
      </c>
      <c r="AF15" s="172" t="str">
        <f t="shared" si="2"/>
        <v/>
      </c>
      <c r="AG15" t="str">
        <f t="shared" si="3"/>
        <v/>
      </c>
      <c r="AH15" t="str">
        <f t="shared" si="3"/>
        <v/>
      </c>
      <c r="AI15" t="str">
        <f t="shared" si="3"/>
        <v/>
      </c>
      <c r="AJ15" t="str">
        <f t="shared" si="3"/>
        <v/>
      </c>
      <c r="AK15" t="str">
        <f t="shared" si="3"/>
        <v/>
      </c>
      <c r="AL15" t="str">
        <f t="shared" si="3"/>
        <v/>
      </c>
      <c r="AM15" t="str">
        <f t="shared" si="3"/>
        <v/>
      </c>
      <c r="AN15" t="str">
        <f t="shared" si="3"/>
        <v/>
      </c>
      <c r="AO15" t="str">
        <f t="shared" si="3"/>
        <v/>
      </c>
      <c r="AP15" t="str">
        <f t="shared" si="3"/>
        <v/>
      </c>
      <c r="AQ15" t="str">
        <f t="shared" si="4"/>
        <v/>
      </c>
      <c r="AR15" t="str">
        <f t="shared" si="4"/>
        <v/>
      </c>
      <c r="AS15" t="str">
        <f t="shared" si="4"/>
        <v/>
      </c>
      <c r="AT15" t="str">
        <f t="shared" si="4"/>
        <v/>
      </c>
      <c r="AU15" t="str">
        <f t="shared" si="4"/>
        <v/>
      </c>
      <c r="AV15" t="str">
        <f t="shared" si="4"/>
        <v/>
      </c>
      <c r="AW15" t="str">
        <f t="shared" si="4"/>
        <v/>
      </c>
      <c r="AX15" t="str">
        <f t="shared" si="4"/>
        <v/>
      </c>
      <c r="AY15" t="str">
        <f t="shared" si="4"/>
        <v/>
      </c>
      <c r="AZ15" t="str">
        <f t="shared" si="4"/>
        <v/>
      </c>
      <c r="BA15" t="str">
        <f t="shared" si="5"/>
        <v/>
      </c>
      <c r="BB15" t="str">
        <f t="shared" si="5"/>
        <v/>
      </c>
      <c r="BC15" t="str">
        <f t="shared" si="5"/>
        <v/>
      </c>
      <c r="BD15" t="str">
        <f t="shared" si="5"/>
        <v/>
      </c>
      <c r="BE15" t="str">
        <f t="shared" si="5"/>
        <v/>
      </c>
      <c r="BF15" t="str">
        <f t="shared" si="5"/>
        <v/>
      </c>
      <c r="BG15" t="str">
        <f t="shared" si="5"/>
        <v/>
      </c>
      <c r="BH15" t="str">
        <f t="shared" si="5"/>
        <v/>
      </c>
      <c r="BI15" t="str">
        <f t="shared" si="5"/>
        <v/>
      </c>
      <c r="BJ15" t="str">
        <f t="shared" si="5"/>
        <v/>
      </c>
      <c r="BK15" t="str">
        <f t="shared" si="6"/>
        <v/>
      </c>
      <c r="BL15" t="str">
        <f t="shared" si="6"/>
        <v/>
      </c>
      <c r="BM15" t="str">
        <f t="shared" si="6"/>
        <v/>
      </c>
      <c r="BN15" t="str">
        <f t="shared" si="6"/>
        <v/>
      </c>
      <c r="BO15" t="str">
        <f t="shared" si="6"/>
        <v/>
      </c>
      <c r="BP15" t="str">
        <f t="shared" si="6"/>
        <v/>
      </c>
      <c r="BQ15" t="str">
        <f t="shared" si="6"/>
        <v/>
      </c>
      <c r="BR15" t="str">
        <f t="shared" si="6"/>
        <v/>
      </c>
      <c r="BS15" t="str">
        <f t="shared" si="6"/>
        <v/>
      </c>
      <c r="BT15" t="str">
        <f t="shared" si="6"/>
        <v/>
      </c>
      <c r="BU15" t="str">
        <f t="shared" si="6"/>
        <v/>
      </c>
      <c r="BV15" t="str">
        <f t="shared" si="6"/>
        <v/>
      </c>
    </row>
    <row r="16" spans="1:74" ht="14.4" x14ac:dyDescent="0.3">
      <c r="A16" s="163"/>
      <c r="B16" s="163"/>
      <c r="C16" s="163"/>
      <c r="D16" s="171"/>
      <c r="E16" s="171"/>
      <c r="F16" s="171"/>
      <c r="G16" s="171"/>
      <c r="H16" s="171"/>
      <c r="I16" s="171"/>
      <c r="J16" s="171"/>
      <c r="K16" s="171"/>
      <c r="L16" s="171"/>
      <c r="M16" s="171"/>
      <c r="N16" s="171"/>
      <c r="O16" s="171"/>
      <c r="P16" s="171"/>
      <c r="Q16" s="172" t="str">
        <f t="shared" si="0"/>
        <v/>
      </c>
      <c r="R16" s="173"/>
      <c r="S16" s="173"/>
      <c r="T16" s="173"/>
      <c r="U16" s="171"/>
      <c r="V16" s="171"/>
      <c r="W16" s="171"/>
      <c r="X16" s="171"/>
      <c r="Y16" s="171"/>
      <c r="Z16" s="171"/>
      <c r="AA16" s="171"/>
      <c r="AB16" s="171"/>
      <c r="AC16" s="171"/>
      <c r="AD16" s="171"/>
      <c r="AE16" s="172" t="str">
        <f t="shared" si="1"/>
        <v/>
      </c>
      <c r="AF16" s="172" t="str">
        <f t="shared" si="2"/>
        <v/>
      </c>
      <c r="AG16" t="str">
        <f t="shared" si="3"/>
        <v/>
      </c>
      <c r="AH16" t="str">
        <f t="shared" si="3"/>
        <v/>
      </c>
      <c r="AI16" t="str">
        <f t="shared" si="3"/>
        <v/>
      </c>
      <c r="AJ16" t="str">
        <f t="shared" si="3"/>
        <v/>
      </c>
      <c r="AK16" t="str">
        <f t="shared" si="3"/>
        <v/>
      </c>
      <c r="AL16" t="str">
        <f t="shared" si="3"/>
        <v/>
      </c>
      <c r="AM16" t="str">
        <f t="shared" si="3"/>
        <v/>
      </c>
      <c r="AN16" t="str">
        <f t="shared" si="3"/>
        <v/>
      </c>
      <c r="AO16" t="str">
        <f t="shared" si="3"/>
        <v/>
      </c>
      <c r="AP16" t="str">
        <f t="shared" si="3"/>
        <v/>
      </c>
      <c r="AQ16" t="str">
        <f t="shared" si="4"/>
        <v/>
      </c>
      <c r="AR16" t="str">
        <f t="shared" si="4"/>
        <v/>
      </c>
      <c r="AS16" t="str">
        <f t="shared" si="4"/>
        <v/>
      </c>
      <c r="AT16" t="str">
        <f t="shared" si="4"/>
        <v/>
      </c>
      <c r="AU16" t="str">
        <f t="shared" si="4"/>
        <v/>
      </c>
      <c r="AV16" t="str">
        <f t="shared" si="4"/>
        <v/>
      </c>
      <c r="AW16" t="str">
        <f t="shared" si="4"/>
        <v/>
      </c>
      <c r="AX16" t="str">
        <f t="shared" si="4"/>
        <v/>
      </c>
      <c r="AY16" t="str">
        <f t="shared" si="4"/>
        <v/>
      </c>
      <c r="AZ16" t="str">
        <f t="shared" si="4"/>
        <v/>
      </c>
      <c r="BA16" t="str">
        <f t="shared" si="5"/>
        <v/>
      </c>
      <c r="BB16" t="str">
        <f t="shared" si="5"/>
        <v/>
      </c>
      <c r="BC16" t="str">
        <f t="shared" si="5"/>
        <v/>
      </c>
      <c r="BD16" t="str">
        <f t="shared" si="5"/>
        <v/>
      </c>
      <c r="BE16" t="str">
        <f t="shared" si="5"/>
        <v/>
      </c>
      <c r="BF16" t="str">
        <f t="shared" si="5"/>
        <v/>
      </c>
      <c r="BG16" t="str">
        <f t="shared" si="5"/>
        <v/>
      </c>
      <c r="BH16" t="str">
        <f t="shared" si="5"/>
        <v/>
      </c>
      <c r="BI16" t="str">
        <f t="shared" si="5"/>
        <v/>
      </c>
      <c r="BJ16" t="str">
        <f t="shared" si="5"/>
        <v/>
      </c>
      <c r="BK16" t="str">
        <f t="shared" si="6"/>
        <v/>
      </c>
      <c r="BL16" t="str">
        <f t="shared" si="6"/>
        <v/>
      </c>
      <c r="BM16" t="str">
        <f t="shared" si="6"/>
        <v/>
      </c>
      <c r="BN16" t="str">
        <f t="shared" si="6"/>
        <v/>
      </c>
      <c r="BO16" t="str">
        <f t="shared" si="6"/>
        <v/>
      </c>
      <c r="BP16" t="str">
        <f t="shared" si="6"/>
        <v/>
      </c>
      <c r="BQ16" t="str">
        <f t="shared" si="6"/>
        <v/>
      </c>
      <c r="BR16" t="str">
        <f t="shared" si="6"/>
        <v/>
      </c>
      <c r="BS16" t="str">
        <f t="shared" si="6"/>
        <v/>
      </c>
      <c r="BT16" t="str">
        <f t="shared" si="6"/>
        <v/>
      </c>
      <c r="BU16" t="str">
        <f t="shared" si="6"/>
        <v/>
      </c>
      <c r="BV16" t="str">
        <f t="shared" si="6"/>
        <v/>
      </c>
    </row>
    <row r="17" spans="1:74" ht="14.4" x14ac:dyDescent="0.3">
      <c r="A17" s="163"/>
      <c r="B17" s="163"/>
      <c r="C17" s="163"/>
      <c r="D17" s="171"/>
      <c r="E17" s="171"/>
      <c r="F17" s="171"/>
      <c r="G17" s="171"/>
      <c r="H17" s="171"/>
      <c r="I17" s="171"/>
      <c r="J17" s="171"/>
      <c r="K17" s="171"/>
      <c r="L17" s="171"/>
      <c r="M17" s="171"/>
      <c r="N17" s="171"/>
      <c r="O17" s="171"/>
      <c r="P17" s="171"/>
      <c r="Q17" s="172" t="str">
        <f t="shared" si="0"/>
        <v/>
      </c>
      <c r="R17" s="173"/>
      <c r="S17" s="173"/>
      <c r="T17" s="173"/>
      <c r="U17" s="171"/>
      <c r="V17" s="171"/>
      <c r="W17" s="171"/>
      <c r="X17" s="171"/>
      <c r="Y17" s="171"/>
      <c r="Z17" s="171"/>
      <c r="AA17" s="171"/>
      <c r="AB17" s="171"/>
      <c r="AC17" s="171"/>
      <c r="AD17" s="171"/>
      <c r="AE17" s="172" t="str">
        <f t="shared" si="1"/>
        <v/>
      </c>
      <c r="AF17" s="172" t="str">
        <f t="shared" si="2"/>
        <v/>
      </c>
      <c r="AG17" t="str">
        <f t="shared" ref="AG17:AP26" si="7">IF(AND($AB17&lt;=AG$3,AG$3&lt;=$AF17),$AE17,0)</f>
        <v/>
      </c>
      <c r="AH17" t="str">
        <f t="shared" si="7"/>
        <v/>
      </c>
      <c r="AI17" t="str">
        <f t="shared" si="7"/>
        <v/>
      </c>
      <c r="AJ17" t="str">
        <f t="shared" si="7"/>
        <v/>
      </c>
      <c r="AK17" t="str">
        <f t="shared" si="7"/>
        <v/>
      </c>
      <c r="AL17" t="str">
        <f t="shared" si="7"/>
        <v/>
      </c>
      <c r="AM17" t="str">
        <f t="shared" si="7"/>
        <v/>
      </c>
      <c r="AN17" t="str">
        <f t="shared" si="7"/>
        <v/>
      </c>
      <c r="AO17" t="str">
        <f t="shared" si="7"/>
        <v/>
      </c>
      <c r="AP17" t="str">
        <f t="shared" si="7"/>
        <v/>
      </c>
      <c r="AQ17" t="str">
        <f t="shared" ref="AQ17:AZ26" si="8">IF(AND($AB17&lt;=AQ$3,AQ$3&lt;=$AF17),$AE17,0)</f>
        <v/>
      </c>
      <c r="AR17" t="str">
        <f t="shared" si="8"/>
        <v/>
      </c>
      <c r="AS17" t="str">
        <f t="shared" si="8"/>
        <v/>
      </c>
      <c r="AT17" t="str">
        <f t="shared" si="8"/>
        <v/>
      </c>
      <c r="AU17" t="str">
        <f t="shared" si="8"/>
        <v/>
      </c>
      <c r="AV17" t="str">
        <f t="shared" si="8"/>
        <v/>
      </c>
      <c r="AW17" t="str">
        <f t="shared" si="8"/>
        <v/>
      </c>
      <c r="AX17" t="str">
        <f t="shared" si="8"/>
        <v/>
      </c>
      <c r="AY17" t="str">
        <f t="shared" si="8"/>
        <v/>
      </c>
      <c r="AZ17" t="str">
        <f t="shared" si="8"/>
        <v/>
      </c>
      <c r="BA17" t="str">
        <f t="shared" ref="BA17:BJ26" si="9">IF(AND($AB17&lt;=BA$3,BA$3&lt;=$AF17),$AE17,0)</f>
        <v/>
      </c>
      <c r="BB17" t="str">
        <f t="shared" si="9"/>
        <v/>
      </c>
      <c r="BC17" t="str">
        <f t="shared" si="9"/>
        <v/>
      </c>
      <c r="BD17" t="str">
        <f t="shared" si="9"/>
        <v/>
      </c>
      <c r="BE17" t="str">
        <f t="shared" si="9"/>
        <v/>
      </c>
      <c r="BF17" t="str">
        <f t="shared" si="9"/>
        <v/>
      </c>
      <c r="BG17" t="str">
        <f t="shared" si="9"/>
        <v/>
      </c>
      <c r="BH17" t="str">
        <f t="shared" si="9"/>
        <v/>
      </c>
      <c r="BI17" t="str">
        <f t="shared" si="9"/>
        <v/>
      </c>
      <c r="BJ17" t="str">
        <f t="shared" si="9"/>
        <v/>
      </c>
      <c r="BK17" t="str">
        <f t="shared" ref="BK17:BV26" si="10">IF(AND($AB17&lt;=BK$3,BK$3&lt;=$AF17),$AE17,0)</f>
        <v/>
      </c>
      <c r="BL17" t="str">
        <f t="shared" si="10"/>
        <v/>
      </c>
      <c r="BM17" t="str">
        <f t="shared" si="10"/>
        <v/>
      </c>
      <c r="BN17" t="str">
        <f t="shared" si="10"/>
        <v/>
      </c>
      <c r="BO17" t="str">
        <f t="shared" si="10"/>
        <v/>
      </c>
      <c r="BP17" t="str">
        <f t="shared" si="10"/>
        <v/>
      </c>
      <c r="BQ17" t="str">
        <f t="shared" si="10"/>
        <v/>
      </c>
      <c r="BR17" t="str">
        <f t="shared" si="10"/>
        <v/>
      </c>
      <c r="BS17" t="str">
        <f t="shared" si="10"/>
        <v/>
      </c>
      <c r="BT17" t="str">
        <f t="shared" si="10"/>
        <v/>
      </c>
      <c r="BU17" t="str">
        <f t="shared" si="10"/>
        <v/>
      </c>
      <c r="BV17" t="str">
        <f t="shared" si="10"/>
        <v/>
      </c>
    </row>
    <row r="18" spans="1:74" ht="14.4" x14ac:dyDescent="0.3">
      <c r="A18" s="237" t="s">
        <v>113</v>
      </c>
      <c r="B18" s="238"/>
      <c r="C18" s="163"/>
      <c r="D18" s="171"/>
      <c r="E18" s="171"/>
      <c r="F18" s="171"/>
      <c r="G18" s="171"/>
      <c r="H18" s="171"/>
      <c r="I18" s="171"/>
      <c r="J18" s="171"/>
      <c r="K18" s="171"/>
      <c r="L18" s="171"/>
      <c r="M18" s="171"/>
      <c r="N18" s="171"/>
      <c r="O18" s="171"/>
      <c r="P18" s="171"/>
      <c r="Q18" s="172" t="str">
        <f t="shared" si="0"/>
        <v/>
      </c>
      <c r="R18" s="173"/>
      <c r="S18" s="173"/>
      <c r="T18" s="173"/>
      <c r="U18" s="171"/>
      <c r="V18" s="171"/>
      <c r="W18" s="171"/>
      <c r="X18" s="171"/>
      <c r="Y18" s="171"/>
      <c r="Z18" s="171"/>
      <c r="AA18" s="171"/>
      <c r="AB18" s="171"/>
      <c r="AC18" s="171"/>
      <c r="AD18" s="171"/>
      <c r="AE18" s="172" t="str">
        <f t="shared" si="1"/>
        <v/>
      </c>
      <c r="AF18" s="172" t="str">
        <f t="shared" si="2"/>
        <v/>
      </c>
      <c r="AG18" t="str">
        <f t="shared" si="7"/>
        <v/>
      </c>
      <c r="AH18" t="str">
        <f t="shared" si="7"/>
        <v/>
      </c>
      <c r="AI18" t="str">
        <f t="shared" si="7"/>
        <v/>
      </c>
      <c r="AJ18" t="str">
        <f t="shared" si="7"/>
        <v/>
      </c>
      <c r="AK18" t="str">
        <f t="shared" si="7"/>
        <v/>
      </c>
      <c r="AL18" t="str">
        <f t="shared" si="7"/>
        <v/>
      </c>
      <c r="AM18" t="str">
        <f t="shared" si="7"/>
        <v/>
      </c>
      <c r="AN18" t="str">
        <f t="shared" si="7"/>
        <v/>
      </c>
      <c r="AO18" t="str">
        <f t="shared" si="7"/>
        <v/>
      </c>
      <c r="AP18" t="str">
        <f t="shared" si="7"/>
        <v/>
      </c>
      <c r="AQ18" t="str">
        <f t="shared" si="8"/>
        <v/>
      </c>
      <c r="AR18" t="str">
        <f t="shared" si="8"/>
        <v/>
      </c>
      <c r="AS18" t="str">
        <f t="shared" si="8"/>
        <v/>
      </c>
      <c r="AT18" t="str">
        <f t="shared" si="8"/>
        <v/>
      </c>
      <c r="AU18" t="str">
        <f t="shared" si="8"/>
        <v/>
      </c>
      <c r="AV18" t="str">
        <f t="shared" si="8"/>
        <v/>
      </c>
      <c r="AW18" t="str">
        <f t="shared" si="8"/>
        <v/>
      </c>
      <c r="AX18" t="str">
        <f t="shared" si="8"/>
        <v/>
      </c>
      <c r="AY18" t="str">
        <f t="shared" si="8"/>
        <v/>
      </c>
      <c r="AZ18" t="str">
        <f t="shared" si="8"/>
        <v/>
      </c>
      <c r="BA18" t="str">
        <f t="shared" si="9"/>
        <v/>
      </c>
      <c r="BB18" t="str">
        <f t="shared" si="9"/>
        <v/>
      </c>
      <c r="BC18" t="str">
        <f t="shared" si="9"/>
        <v/>
      </c>
      <c r="BD18" t="str">
        <f t="shared" si="9"/>
        <v/>
      </c>
      <c r="BE18" t="str">
        <f t="shared" si="9"/>
        <v/>
      </c>
      <c r="BF18" t="str">
        <f t="shared" si="9"/>
        <v/>
      </c>
      <c r="BG18" t="str">
        <f t="shared" si="9"/>
        <v/>
      </c>
      <c r="BH18" t="str">
        <f t="shared" si="9"/>
        <v/>
      </c>
      <c r="BI18" t="str">
        <f t="shared" si="9"/>
        <v/>
      </c>
      <c r="BJ18" t="str">
        <f t="shared" si="9"/>
        <v/>
      </c>
      <c r="BK18" t="str">
        <f t="shared" si="10"/>
        <v/>
      </c>
      <c r="BL18" t="str">
        <f t="shared" si="10"/>
        <v/>
      </c>
      <c r="BM18" t="str">
        <f t="shared" si="10"/>
        <v/>
      </c>
      <c r="BN18" t="str">
        <f t="shared" si="10"/>
        <v/>
      </c>
      <c r="BO18" t="str">
        <f t="shared" si="10"/>
        <v/>
      </c>
      <c r="BP18" t="str">
        <f t="shared" si="10"/>
        <v/>
      </c>
      <c r="BQ18" t="str">
        <f t="shared" si="10"/>
        <v/>
      </c>
      <c r="BR18" t="str">
        <f t="shared" si="10"/>
        <v/>
      </c>
      <c r="BS18" t="str">
        <f t="shared" si="10"/>
        <v/>
      </c>
      <c r="BT18" t="str">
        <f t="shared" si="10"/>
        <v/>
      </c>
      <c r="BU18" t="str">
        <f t="shared" si="10"/>
        <v/>
      </c>
      <c r="BV18" t="str">
        <f t="shared" si="10"/>
        <v/>
      </c>
    </row>
    <row r="19" spans="1:74" ht="14.4" x14ac:dyDescent="0.3">
      <c r="A19" s="238"/>
      <c r="B19" s="238"/>
      <c r="C19" s="163"/>
      <c r="D19" s="171"/>
      <c r="E19" s="171"/>
      <c r="F19" s="171"/>
      <c r="G19" s="171"/>
      <c r="H19" s="171"/>
      <c r="I19" s="171"/>
      <c r="J19" s="171"/>
      <c r="K19" s="171"/>
      <c r="L19" s="171"/>
      <c r="M19" s="171"/>
      <c r="N19" s="171"/>
      <c r="O19" s="171"/>
      <c r="P19" s="171"/>
      <c r="Q19" s="172" t="str">
        <f t="shared" si="0"/>
        <v/>
      </c>
      <c r="R19" s="173"/>
      <c r="S19" s="173"/>
      <c r="T19" s="173"/>
      <c r="U19" s="171"/>
      <c r="V19" s="171"/>
      <c r="W19" s="171"/>
      <c r="X19" s="171"/>
      <c r="Y19" s="171"/>
      <c r="Z19" s="171"/>
      <c r="AA19" s="171"/>
      <c r="AB19" s="171"/>
      <c r="AC19" s="171"/>
      <c r="AD19" s="171"/>
      <c r="AE19" s="172" t="str">
        <f t="shared" si="1"/>
        <v/>
      </c>
      <c r="AF19" s="172" t="str">
        <f t="shared" si="2"/>
        <v/>
      </c>
      <c r="AG19" t="str">
        <f t="shared" si="7"/>
        <v/>
      </c>
      <c r="AH19" t="str">
        <f t="shared" si="7"/>
        <v/>
      </c>
      <c r="AI19" t="str">
        <f t="shared" si="7"/>
        <v/>
      </c>
      <c r="AJ19" t="str">
        <f t="shared" si="7"/>
        <v/>
      </c>
      <c r="AK19" t="str">
        <f t="shared" si="7"/>
        <v/>
      </c>
      <c r="AL19" t="str">
        <f t="shared" si="7"/>
        <v/>
      </c>
      <c r="AM19" t="str">
        <f t="shared" si="7"/>
        <v/>
      </c>
      <c r="AN19" t="str">
        <f t="shared" si="7"/>
        <v/>
      </c>
      <c r="AO19" t="str">
        <f t="shared" si="7"/>
        <v/>
      </c>
      <c r="AP19" t="str">
        <f t="shared" si="7"/>
        <v/>
      </c>
      <c r="AQ19" t="str">
        <f t="shared" si="8"/>
        <v/>
      </c>
      <c r="AR19" t="str">
        <f t="shared" si="8"/>
        <v/>
      </c>
      <c r="AS19" t="str">
        <f t="shared" si="8"/>
        <v/>
      </c>
      <c r="AT19" t="str">
        <f t="shared" si="8"/>
        <v/>
      </c>
      <c r="AU19" t="str">
        <f t="shared" si="8"/>
        <v/>
      </c>
      <c r="AV19" t="str">
        <f t="shared" si="8"/>
        <v/>
      </c>
      <c r="AW19" t="str">
        <f t="shared" si="8"/>
        <v/>
      </c>
      <c r="AX19" t="str">
        <f t="shared" si="8"/>
        <v/>
      </c>
      <c r="AY19" t="str">
        <f t="shared" si="8"/>
        <v/>
      </c>
      <c r="AZ19" t="str">
        <f t="shared" si="8"/>
        <v/>
      </c>
      <c r="BA19" t="str">
        <f t="shared" si="9"/>
        <v/>
      </c>
      <c r="BB19" t="str">
        <f t="shared" si="9"/>
        <v/>
      </c>
      <c r="BC19" t="str">
        <f t="shared" si="9"/>
        <v/>
      </c>
      <c r="BD19" t="str">
        <f t="shared" si="9"/>
        <v/>
      </c>
      <c r="BE19" t="str">
        <f t="shared" si="9"/>
        <v/>
      </c>
      <c r="BF19" t="str">
        <f t="shared" si="9"/>
        <v/>
      </c>
      <c r="BG19" t="str">
        <f t="shared" si="9"/>
        <v/>
      </c>
      <c r="BH19" t="str">
        <f t="shared" si="9"/>
        <v/>
      </c>
      <c r="BI19" t="str">
        <f t="shared" si="9"/>
        <v/>
      </c>
      <c r="BJ19" t="str">
        <f t="shared" si="9"/>
        <v/>
      </c>
      <c r="BK19" t="str">
        <f t="shared" si="10"/>
        <v/>
      </c>
      <c r="BL19" t="str">
        <f t="shared" si="10"/>
        <v/>
      </c>
      <c r="BM19" t="str">
        <f t="shared" si="10"/>
        <v/>
      </c>
      <c r="BN19" t="str">
        <f t="shared" si="10"/>
        <v/>
      </c>
      <c r="BO19" t="str">
        <f t="shared" si="10"/>
        <v/>
      </c>
      <c r="BP19" t="str">
        <f t="shared" si="10"/>
        <v/>
      </c>
      <c r="BQ19" t="str">
        <f t="shared" si="10"/>
        <v/>
      </c>
      <c r="BR19" t="str">
        <f t="shared" si="10"/>
        <v/>
      </c>
      <c r="BS19" t="str">
        <f t="shared" si="10"/>
        <v/>
      </c>
      <c r="BT19" t="str">
        <f t="shared" si="10"/>
        <v/>
      </c>
      <c r="BU19" t="str">
        <f t="shared" si="10"/>
        <v/>
      </c>
      <c r="BV19" t="str">
        <f t="shared" si="10"/>
        <v/>
      </c>
    </row>
    <row r="20" spans="1:74" ht="14.4" x14ac:dyDescent="0.3">
      <c r="A20" s="238"/>
      <c r="B20" s="238"/>
      <c r="C20" s="163"/>
      <c r="D20" s="171"/>
      <c r="E20" s="171"/>
      <c r="F20" s="171"/>
      <c r="G20" s="171"/>
      <c r="H20" s="171"/>
      <c r="I20" s="171"/>
      <c r="J20" s="171"/>
      <c r="K20" s="171"/>
      <c r="L20" s="171"/>
      <c r="M20" s="171"/>
      <c r="N20" s="171"/>
      <c r="O20" s="171"/>
      <c r="P20" s="171"/>
      <c r="Q20" s="172" t="str">
        <f t="shared" si="0"/>
        <v/>
      </c>
      <c r="R20" s="173"/>
      <c r="S20" s="173"/>
      <c r="T20" s="173"/>
      <c r="U20" s="171"/>
      <c r="V20" s="171"/>
      <c r="W20" s="171"/>
      <c r="X20" s="171"/>
      <c r="Y20" s="171"/>
      <c r="Z20" s="171"/>
      <c r="AA20" s="171"/>
      <c r="AB20" s="171"/>
      <c r="AC20" s="171"/>
      <c r="AD20" s="171"/>
      <c r="AE20" s="172" t="str">
        <f t="shared" si="1"/>
        <v/>
      </c>
      <c r="AF20" s="172" t="str">
        <f t="shared" si="2"/>
        <v/>
      </c>
      <c r="AG20" t="str">
        <f t="shared" si="7"/>
        <v/>
      </c>
      <c r="AH20" t="str">
        <f t="shared" si="7"/>
        <v/>
      </c>
      <c r="AI20" t="str">
        <f t="shared" si="7"/>
        <v/>
      </c>
      <c r="AJ20" t="str">
        <f t="shared" si="7"/>
        <v/>
      </c>
      <c r="AK20" t="str">
        <f t="shared" si="7"/>
        <v/>
      </c>
      <c r="AL20" t="str">
        <f t="shared" si="7"/>
        <v/>
      </c>
      <c r="AM20" t="str">
        <f t="shared" si="7"/>
        <v/>
      </c>
      <c r="AN20" t="str">
        <f t="shared" si="7"/>
        <v/>
      </c>
      <c r="AO20" t="str">
        <f t="shared" si="7"/>
        <v/>
      </c>
      <c r="AP20" t="str">
        <f t="shared" si="7"/>
        <v/>
      </c>
      <c r="AQ20" t="str">
        <f t="shared" si="8"/>
        <v/>
      </c>
      <c r="AR20" t="str">
        <f t="shared" si="8"/>
        <v/>
      </c>
      <c r="AS20" t="str">
        <f t="shared" si="8"/>
        <v/>
      </c>
      <c r="AT20" t="str">
        <f t="shared" si="8"/>
        <v/>
      </c>
      <c r="AU20" t="str">
        <f t="shared" si="8"/>
        <v/>
      </c>
      <c r="AV20" t="str">
        <f t="shared" si="8"/>
        <v/>
      </c>
      <c r="AW20" t="str">
        <f t="shared" si="8"/>
        <v/>
      </c>
      <c r="AX20" t="str">
        <f t="shared" si="8"/>
        <v/>
      </c>
      <c r="AY20" t="str">
        <f t="shared" si="8"/>
        <v/>
      </c>
      <c r="AZ20" t="str">
        <f t="shared" si="8"/>
        <v/>
      </c>
      <c r="BA20" t="str">
        <f t="shared" si="9"/>
        <v/>
      </c>
      <c r="BB20" t="str">
        <f t="shared" si="9"/>
        <v/>
      </c>
      <c r="BC20" t="str">
        <f t="shared" si="9"/>
        <v/>
      </c>
      <c r="BD20" t="str">
        <f t="shared" si="9"/>
        <v/>
      </c>
      <c r="BE20" t="str">
        <f t="shared" si="9"/>
        <v/>
      </c>
      <c r="BF20" t="str">
        <f t="shared" si="9"/>
        <v/>
      </c>
      <c r="BG20" t="str">
        <f t="shared" si="9"/>
        <v/>
      </c>
      <c r="BH20" t="str">
        <f t="shared" si="9"/>
        <v/>
      </c>
      <c r="BI20" t="str">
        <f t="shared" si="9"/>
        <v/>
      </c>
      <c r="BJ20" t="str">
        <f t="shared" si="9"/>
        <v/>
      </c>
      <c r="BK20" t="str">
        <f t="shared" si="10"/>
        <v/>
      </c>
      <c r="BL20" t="str">
        <f t="shared" si="10"/>
        <v/>
      </c>
      <c r="BM20" t="str">
        <f t="shared" si="10"/>
        <v/>
      </c>
      <c r="BN20" t="str">
        <f t="shared" si="10"/>
        <v/>
      </c>
      <c r="BO20" t="str">
        <f t="shared" si="10"/>
        <v/>
      </c>
      <c r="BP20" t="str">
        <f t="shared" si="10"/>
        <v/>
      </c>
      <c r="BQ20" t="str">
        <f t="shared" si="10"/>
        <v/>
      </c>
      <c r="BR20" t="str">
        <f t="shared" si="10"/>
        <v/>
      </c>
      <c r="BS20" t="str">
        <f t="shared" si="10"/>
        <v/>
      </c>
      <c r="BT20" t="str">
        <f t="shared" si="10"/>
        <v/>
      </c>
      <c r="BU20" t="str">
        <f t="shared" si="10"/>
        <v/>
      </c>
      <c r="BV20" t="str">
        <f t="shared" si="10"/>
        <v/>
      </c>
    </row>
    <row r="21" spans="1:74" ht="14.4" x14ac:dyDescent="0.3">
      <c r="A21" s="238"/>
      <c r="B21" s="238"/>
      <c r="C21" s="163"/>
      <c r="D21" s="171"/>
      <c r="E21" s="171"/>
      <c r="F21" s="171"/>
      <c r="G21" s="171"/>
      <c r="H21" s="171"/>
      <c r="I21" s="171"/>
      <c r="J21" s="171"/>
      <c r="K21" s="171"/>
      <c r="L21" s="171"/>
      <c r="M21" s="171"/>
      <c r="N21" s="171"/>
      <c r="O21" s="171"/>
      <c r="P21" s="171"/>
      <c r="Q21" s="172" t="str">
        <f t="shared" si="0"/>
        <v/>
      </c>
      <c r="R21" s="173"/>
      <c r="S21" s="173"/>
      <c r="T21" s="173"/>
      <c r="U21" s="171"/>
      <c r="V21" s="171"/>
      <c r="W21" s="171"/>
      <c r="X21" s="171"/>
      <c r="Y21" s="171"/>
      <c r="Z21" s="171"/>
      <c r="AA21" s="171"/>
      <c r="AB21" s="171"/>
      <c r="AC21" s="171"/>
      <c r="AD21" s="171"/>
      <c r="AE21" s="172" t="str">
        <f t="shared" si="1"/>
        <v/>
      </c>
      <c r="AF21" s="172" t="str">
        <f t="shared" si="2"/>
        <v/>
      </c>
      <c r="AG21" t="str">
        <f t="shared" si="7"/>
        <v/>
      </c>
      <c r="AH21" t="str">
        <f t="shared" si="7"/>
        <v/>
      </c>
      <c r="AI21" t="str">
        <f t="shared" si="7"/>
        <v/>
      </c>
      <c r="AJ21" t="str">
        <f t="shared" si="7"/>
        <v/>
      </c>
      <c r="AK21" t="str">
        <f t="shared" si="7"/>
        <v/>
      </c>
      <c r="AL21" t="str">
        <f t="shared" si="7"/>
        <v/>
      </c>
      <c r="AM21" t="str">
        <f t="shared" si="7"/>
        <v/>
      </c>
      <c r="AN21" t="str">
        <f t="shared" si="7"/>
        <v/>
      </c>
      <c r="AO21" t="str">
        <f t="shared" si="7"/>
        <v/>
      </c>
      <c r="AP21" t="str">
        <f t="shared" si="7"/>
        <v/>
      </c>
      <c r="AQ21" t="str">
        <f t="shared" si="8"/>
        <v/>
      </c>
      <c r="AR21" t="str">
        <f t="shared" si="8"/>
        <v/>
      </c>
      <c r="AS21" t="str">
        <f t="shared" si="8"/>
        <v/>
      </c>
      <c r="AT21" t="str">
        <f t="shared" si="8"/>
        <v/>
      </c>
      <c r="AU21" t="str">
        <f t="shared" si="8"/>
        <v/>
      </c>
      <c r="AV21" t="str">
        <f t="shared" si="8"/>
        <v/>
      </c>
      <c r="AW21" t="str">
        <f t="shared" si="8"/>
        <v/>
      </c>
      <c r="AX21" t="str">
        <f t="shared" si="8"/>
        <v/>
      </c>
      <c r="AY21" t="str">
        <f t="shared" si="8"/>
        <v/>
      </c>
      <c r="AZ21" t="str">
        <f t="shared" si="8"/>
        <v/>
      </c>
      <c r="BA21" t="str">
        <f t="shared" si="9"/>
        <v/>
      </c>
      <c r="BB21" t="str">
        <f t="shared" si="9"/>
        <v/>
      </c>
      <c r="BC21" t="str">
        <f t="shared" si="9"/>
        <v/>
      </c>
      <c r="BD21" t="str">
        <f t="shared" si="9"/>
        <v/>
      </c>
      <c r="BE21" t="str">
        <f t="shared" si="9"/>
        <v/>
      </c>
      <c r="BF21" t="str">
        <f t="shared" si="9"/>
        <v/>
      </c>
      <c r="BG21" t="str">
        <f t="shared" si="9"/>
        <v/>
      </c>
      <c r="BH21" t="str">
        <f t="shared" si="9"/>
        <v/>
      </c>
      <c r="BI21" t="str">
        <f t="shared" si="9"/>
        <v/>
      </c>
      <c r="BJ21" t="str">
        <f t="shared" si="9"/>
        <v/>
      </c>
      <c r="BK21" t="str">
        <f t="shared" si="10"/>
        <v/>
      </c>
      <c r="BL21" t="str">
        <f t="shared" si="10"/>
        <v/>
      </c>
      <c r="BM21" t="str">
        <f t="shared" si="10"/>
        <v/>
      </c>
      <c r="BN21" t="str">
        <f t="shared" si="10"/>
        <v/>
      </c>
      <c r="BO21" t="str">
        <f t="shared" si="10"/>
        <v/>
      </c>
      <c r="BP21" t="str">
        <f t="shared" si="10"/>
        <v/>
      </c>
      <c r="BQ21" t="str">
        <f t="shared" si="10"/>
        <v/>
      </c>
      <c r="BR21" t="str">
        <f t="shared" si="10"/>
        <v/>
      </c>
      <c r="BS21" t="str">
        <f t="shared" si="10"/>
        <v/>
      </c>
      <c r="BT21" t="str">
        <f t="shared" si="10"/>
        <v/>
      </c>
      <c r="BU21" t="str">
        <f t="shared" si="10"/>
        <v/>
      </c>
      <c r="BV21" t="str">
        <f t="shared" si="10"/>
        <v/>
      </c>
    </row>
    <row r="22" spans="1:74" ht="14.4" x14ac:dyDescent="0.3">
      <c r="A22" s="238"/>
      <c r="B22" s="238"/>
      <c r="C22" s="163"/>
      <c r="D22" s="171"/>
      <c r="E22" s="171"/>
      <c r="F22" s="171"/>
      <c r="G22" s="171"/>
      <c r="H22" s="171"/>
      <c r="I22" s="171"/>
      <c r="J22" s="171"/>
      <c r="K22" s="171"/>
      <c r="L22" s="171"/>
      <c r="M22" s="171"/>
      <c r="N22" s="171"/>
      <c r="O22" s="171"/>
      <c r="P22" s="171"/>
      <c r="Q22" s="172" t="str">
        <f t="shared" si="0"/>
        <v/>
      </c>
      <c r="R22" s="173"/>
      <c r="S22" s="173"/>
      <c r="T22" s="173"/>
      <c r="U22" s="171"/>
      <c r="V22" s="171"/>
      <c r="W22" s="171"/>
      <c r="X22" s="171"/>
      <c r="Y22" s="171"/>
      <c r="Z22" s="171"/>
      <c r="AA22" s="171"/>
      <c r="AB22" s="171"/>
      <c r="AC22" s="171"/>
      <c r="AD22" s="171"/>
      <c r="AE22" s="172" t="str">
        <f t="shared" si="1"/>
        <v/>
      </c>
      <c r="AF22" s="172" t="str">
        <f t="shared" si="2"/>
        <v/>
      </c>
      <c r="AG22" t="str">
        <f t="shared" si="7"/>
        <v/>
      </c>
      <c r="AH22" t="str">
        <f t="shared" si="7"/>
        <v/>
      </c>
      <c r="AI22" t="str">
        <f t="shared" si="7"/>
        <v/>
      </c>
      <c r="AJ22" t="str">
        <f t="shared" si="7"/>
        <v/>
      </c>
      <c r="AK22" t="str">
        <f t="shared" si="7"/>
        <v/>
      </c>
      <c r="AL22" t="str">
        <f t="shared" si="7"/>
        <v/>
      </c>
      <c r="AM22" t="str">
        <f t="shared" si="7"/>
        <v/>
      </c>
      <c r="AN22" t="str">
        <f t="shared" si="7"/>
        <v/>
      </c>
      <c r="AO22" t="str">
        <f t="shared" si="7"/>
        <v/>
      </c>
      <c r="AP22" t="str">
        <f t="shared" si="7"/>
        <v/>
      </c>
      <c r="AQ22" t="str">
        <f t="shared" si="8"/>
        <v/>
      </c>
      <c r="AR22" t="str">
        <f t="shared" si="8"/>
        <v/>
      </c>
      <c r="AS22" t="str">
        <f t="shared" si="8"/>
        <v/>
      </c>
      <c r="AT22" t="str">
        <f t="shared" si="8"/>
        <v/>
      </c>
      <c r="AU22" t="str">
        <f t="shared" si="8"/>
        <v/>
      </c>
      <c r="AV22" t="str">
        <f t="shared" si="8"/>
        <v/>
      </c>
      <c r="AW22" t="str">
        <f t="shared" si="8"/>
        <v/>
      </c>
      <c r="AX22" t="str">
        <f t="shared" si="8"/>
        <v/>
      </c>
      <c r="AY22" t="str">
        <f t="shared" si="8"/>
        <v/>
      </c>
      <c r="AZ22" t="str">
        <f t="shared" si="8"/>
        <v/>
      </c>
      <c r="BA22" t="str">
        <f t="shared" si="9"/>
        <v/>
      </c>
      <c r="BB22" t="str">
        <f t="shared" si="9"/>
        <v/>
      </c>
      <c r="BC22" t="str">
        <f t="shared" si="9"/>
        <v/>
      </c>
      <c r="BD22" t="str">
        <f t="shared" si="9"/>
        <v/>
      </c>
      <c r="BE22" t="str">
        <f t="shared" si="9"/>
        <v/>
      </c>
      <c r="BF22" t="str">
        <f t="shared" si="9"/>
        <v/>
      </c>
      <c r="BG22" t="str">
        <f t="shared" si="9"/>
        <v/>
      </c>
      <c r="BH22" t="str">
        <f t="shared" si="9"/>
        <v/>
      </c>
      <c r="BI22" t="str">
        <f t="shared" si="9"/>
        <v/>
      </c>
      <c r="BJ22" t="str">
        <f t="shared" si="9"/>
        <v/>
      </c>
      <c r="BK22" t="str">
        <f t="shared" si="10"/>
        <v/>
      </c>
      <c r="BL22" t="str">
        <f t="shared" si="10"/>
        <v/>
      </c>
      <c r="BM22" t="str">
        <f t="shared" si="10"/>
        <v/>
      </c>
      <c r="BN22" t="str">
        <f t="shared" si="10"/>
        <v/>
      </c>
      <c r="BO22" t="str">
        <f t="shared" si="10"/>
        <v/>
      </c>
      <c r="BP22" t="str">
        <f t="shared" si="10"/>
        <v/>
      </c>
      <c r="BQ22" t="str">
        <f t="shared" si="10"/>
        <v/>
      </c>
      <c r="BR22" t="str">
        <f t="shared" si="10"/>
        <v/>
      </c>
      <c r="BS22" t="str">
        <f t="shared" si="10"/>
        <v/>
      </c>
      <c r="BT22" t="str">
        <f t="shared" si="10"/>
        <v/>
      </c>
      <c r="BU22" t="str">
        <f t="shared" si="10"/>
        <v/>
      </c>
      <c r="BV22" t="str">
        <f t="shared" si="10"/>
        <v/>
      </c>
    </row>
    <row r="23" spans="1:74" ht="14.4" x14ac:dyDescent="0.3">
      <c r="A23" s="238"/>
      <c r="B23" s="238"/>
      <c r="C23" s="163"/>
      <c r="D23" s="171"/>
      <c r="E23" s="171"/>
      <c r="F23" s="171"/>
      <c r="G23" s="171"/>
      <c r="H23" s="171"/>
      <c r="I23" s="171"/>
      <c r="J23" s="171"/>
      <c r="K23" s="171"/>
      <c r="L23" s="171"/>
      <c r="M23" s="171"/>
      <c r="N23" s="171"/>
      <c r="O23" s="171"/>
      <c r="P23" s="171"/>
      <c r="Q23" s="172" t="str">
        <f t="shared" si="0"/>
        <v/>
      </c>
      <c r="R23" s="173"/>
      <c r="S23" s="173"/>
      <c r="T23" s="173"/>
      <c r="U23" s="171"/>
      <c r="V23" s="171"/>
      <c r="W23" s="171"/>
      <c r="X23" s="171"/>
      <c r="Y23" s="171"/>
      <c r="Z23" s="171"/>
      <c r="AA23" s="171"/>
      <c r="AB23" s="171"/>
      <c r="AC23" s="171"/>
      <c r="AD23" s="171"/>
      <c r="AE23" s="172" t="str">
        <f t="shared" si="1"/>
        <v/>
      </c>
      <c r="AF23" s="172" t="str">
        <f t="shared" si="2"/>
        <v/>
      </c>
      <c r="AG23" t="str">
        <f t="shared" si="7"/>
        <v/>
      </c>
      <c r="AH23" t="str">
        <f t="shared" si="7"/>
        <v/>
      </c>
      <c r="AI23" t="str">
        <f t="shared" si="7"/>
        <v/>
      </c>
      <c r="AJ23" t="str">
        <f t="shared" si="7"/>
        <v/>
      </c>
      <c r="AK23" t="str">
        <f t="shared" si="7"/>
        <v/>
      </c>
      <c r="AL23" t="str">
        <f t="shared" si="7"/>
        <v/>
      </c>
      <c r="AM23" t="str">
        <f t="shared" si="7"/>
        <v/>
      </c>
      <c r="AN23" t="str">
        <f t="shared" si="7"/>
        <v/>
      </c>
      <c r="AO23" t="str">
        <f t="shared" si="7"/>
        <v/>
      </c>
      <c r="AP23" t="str">
        <f t="shared" si="7"/>
        <v/>
      </c>
      <c r="AQ23" t="str">
        <f t="shared" si="8"/>
        <v/>
      </c>
      <c r="AR23" t="str">
        <f t="shared" si="8"/>
        <v/>
      </c>
      <c r="AS23" t="str">
        <f t="shared" si="8"/>
        <v/>
      </c>
      <c r="AT23" t="str">
        <f t="shared" si="8"/>
        <v/>
      </c>
      <c r="AU23" t="str">
        <f t="shared" si="8"/>
        <v/>
      </c>
      <c r="AV23" t="str">
        <f t="shared" si="8"/>
        <v/>
      </c>
      <c r="AW23" t="str">
        <f t="shared" si="8"/>
        <v/>
      </c>
      <c r="AX23" t="str">
        <f t="shared" si="8"/>
        <v/>
      </c>
      <c r="AY23" t="str">
        <f t="shared" si="8"/>
        <v/>
      </c>
      <c r="AZ23" t="str">
        <f t="shared" si="8"/>
        <v/>
      </c>
      <c r="BA23" t="str">
        <f t="shared" si="9"/>
        <v/>
      </c>
      <c r="BB23" t="str">
        <f t="shared" si="9"/>
        <v/>
      </c>
      <c r="BC23" t="str">
        <f t="shared" si="9"/>
        <v/>
      </c>
      <c r="BD23" t="str">
        <f t="shared" si="9"/>
        <v/>
      </c>
      <c r="BE23" t="str">
        <f t="shared" si="9"/>
        <v/>
      </c>
      <c r="BF23" t="str">
        <f t="shared" si="9"/>
        <v/>
      </c>
      <c r="BG23" t="str">
        <f t="shared" si="9"/>
        <v/>
      </c>
      <c r="BH23" t="str">
        <f t="shared" si="9"/>
        <v/>
      </c>
      <c r="BI23" t="str">
        <f t="shared" si="9"/>
        <v/>
      </c>
      <c r="BJ23" t="str">
        <f t="shared" si="9"/>
        <v/>
      </c>
      <c r="BK23" t="str">
        <f t="shared" si="10"/>
        <v/>
      </c>
      <c r="BL23" t="str">
        <f t="shared" si="10"/>
        <v/>
      </c>
      <c r="BM23" t="str">
        <f t="shared" si="10"/>
        <v/>
      </c>
      <c r="BN23" t="str">
        <f t="shared" si="10"/>
        <v/>
      </c>
      <c r="BO23" t="str">
        <f t="shared" si="10"/>
        <v/>
      </c>
      <c r="BP23" t="str">
        <f t="shared" si="10"/>
        <v/>
      </c>
      <c r="BQ23" t="str">
        <f t="shared" si="10"/>
        <v/>
      </c>
      <c r="BR23" t="str">
        <f t="shared" si="10"/>
        <v/>
      </c>
      <c r="BS23" t="str">
        <f t="shared" si="10"/>
        <v/>
      </c>
      <c r="BT23" t="str">
        <f t="shared" si="10"/>
        <v/>
      </c>
      <c r="BU23" t="str">
        <f t="shared" si="10"/>
        <v/>
      </c>
      <c r="BV23" t="str">
        <f t="shared" si="10"/>
        <v/>
      </c>
    </row>
    <row r="24" spans="1:74" ht="14.4" x14ac:dyDescent="0.3">
      <c r="A24" s="238"/>
      <c r="B24" s="238"/>
      <c r="C24" s="163"/>
      <c r="D24" s="171"/>
      <c r="E24" s="171"/>
      <c r="F24" s="171"/>
      <c r="G24" s="171"/>
      <c r="H24" s="171"/>
      <c r="I24" s="171"/>
      <c r="J24" s="171"/>
      <c r="K24" s="171"/>
      <c r="L24" s="171"/>
      <c r="M24" s="171"/>
      <c r="N24" s="171"/>
      <c r="O24" s="171"/>
      <c r="P24" s="171"/>
      <c r="Q24" s="172" t="str">
        <f t="shared" si="0"/>
        <v/>
      </c>
      <c r="R24" s="173"/>
      <c r="S24" s="173"/>
      <c r="T24" s="173"/>
      <c r="U24" s="171"/>
      <c r="V24" s="171"/>
      <c r="W24" s="171"/>
      <c r="X24" s="171"/>
      <c r="Y24" s="171"/>
      <c r="Z24" s="171"/>
      <c r="AA24" s="171"/>
      <c r="AB24" s="171"/>
      <c r="AC24" s="171"/>
      <c r="AD24" s="171"/>
      <c r="AE24" s="172" t="str">
        <f t="shared" si="1"/>
        <v/>
      </c>
      <c r="AF24" s="172" t="str">
        <f t="shared" si="2"/>
        <v/>
      </c>
      <c r="AG24" t="str">
        <f t="shared" si="7"/>
        <v/>
      </c>
      <c r="AH24" t="str">
        <f t="shared" si="7"/>
        <v/>
      </c>
      <c r="AI24" t="str">
        <f t="shared" si="7"/>
        <v/>
      </c>
      <c r="AJ24" t="str">
        <f t="shared" si="7"/>
        <v/>
      </c>
      <c r="AK24" t="str">
        <f t="shared" si="7"/>
        <v/>
      </c>
      <c r="AL24" t="str">
        <f t="shared" si="7"/>
        <v/>
      </c>
      <c r="AM24" t="str">
        <f t="shared" si="7"/>
        <v/>
      </c>
      <c r="AN24" t="str">
        <f t="shared" si="7"/>
        <v/>
      </c>
      <c r="AO24" t="str">
        <f t="shared" si="7"/>
        <v/>
      </c>
      <c r="AP24" t="str">
        <f t="shared" si="7"/>
        <v/>
      </c>
      <c r="AQ24" t="str">
        <f t="shared" si="8"/>
        <v/>
      </c>
      <c r="AR24" t="str">
        <f t="shared" si="8"/>
        <v/>
      </c>
      <c r="AS24" t="str">
        <f t="shared" si="8"/>
        <v/>
      </c>
      <c r="AT24" t="str">
        <f t="shared" si="8"/>
        <v/>
      </c>
      <c r="AU24" t="str">
        <f t="shared" si="8"/>
        <v/>
      </c>
      <c r="AV24" t="str">
        <f t="shared" si="8"/>
        <v/>
      </c>
      <c r="AW24" t="str">
        <f t="shared" si="8"/>
        <v/>
      </c>
      <c r="AX24" t="str">
        <f t="shared" si="8"/>
        <v/>
      </c>
      <c r="AY24" t="str">
        <f t="shared" si="8"/>
        <v/>
      </c>
      <c r="AZ24" t="str">
        <f t="shared" si="8"/>
        <v/>
      </c>
      <c r="BA24" t="str">
        <f t="shared" si="9"/>
        <v/>
      </c>
      <c r="BB24" t="str">
        <f t="shared" si="9"/>
        <v/>
      </c>
      <c r="BC24" t="str">
        <f t="shared" si="9"/>
        <v/>
      </c>
      <c r="BD24" t="str">
        <f t="shared" si="9"/>
        <v/>
      </c>
      <c r="BE24" t="str">
        <f t="shared" si="9"/>
        <v/>
      </c>
      <c r="BF24" t="str">
        <f t="shared" si="9"/>
        <v/>
      </c>
      <c r="BG24" t="str">
        <f t="shared" si="9"/>
        <v/>
      </c>
      <c r="BH24" t="str">
        <f t="shared" si="9"/>
        <v/>
      </c>
      <c r="BI24" t="str">
        <f t="shared" si="9"/>
        <v/>
      </c>
      <c r="BJ24" t="str">
        <f t="shared" si="9"/>
        <v/>
      </c>
      <c r="BK24" t="str">
        <f t="shared" si="10"/>
        <v/>
      </c>
      <c r="BL24" t="str">
        <f t="shared" si="10"/>
        <v/>
      </c>
      <c r="BM24" t="str">
        <f t="shared" si="10"/>
        <v/>
      </c>
      <c r="BN24" t="str">
        <f t="shared" si="10"/>
        <v/>
      </c>
      <c r="BO24" t="str">
        <f t="shared" si="10"/>
        <v/>
      </c>
      <c r="BP24" t="str">
        <f t="shared" si="10"/>
        <v/>
      </c>
      <c r="BQ24" t="str">
        <f t="shared" si="10"/>
        <v/>
      </c>
      <c r="BR24" t="str">
        <f t="shared" si="10"/>
        <v/>
      </c>
      <c r="BS24" t="str">
        <f t="shared" si="10"/>
        <v/>
      </c>
      <c r="BT24" t="str">
        <f t="shared" si="10"/>
        <v/>
      </c>
      <c r="BU24" t="str">
        <f t="shared" si="10"/>
        <v/>
      </c>
      <c r="BV24" t="str">
        <f t="shared" si="10"/>
        <v/>
      </c>
    </row>
    <row r="25" spans="1:74" ht="14.4" x14ac:dyDescent="0.3">
      <c r="A25" s="238"/>
      <c r="B25" s="238"/>
      <c r="C25" s="163"/>
      <c r="D25" s="171"/>
      <c r="E25" s="171"/>
      <c r="F25" s="171"/>
      <c r="G25" s="171"/>
      <c r="H25" s="171"/>
      <c r="I25" s="171"/>
      <c r="J25" s="171"/>
      <c r="K25" s="171"/>
      <c r="L25" s="171"/>
      <c r="M25" s="171"/>
      <c r="N25" s="171"/>
      <c r="O25" s="171"/>
      <c r="P25" s="171"/>
      <c r="Q25" s="172" t="str">
        <f t="shared" si="0"/>
        <v/>
      </c>
      <c r="R25" s="173"/>
      <c r="S25" s="173"/>
      <c r="T25" s="173"/>
      <c r="U25" s="171"/>
      <c r="V25" s="171"/>
      <c r="W25" s="171"/>
      <c r="X25" s="171"/>
      <c r="Y25" s="171"/>
      <c r="Z25" s="171"/>
      <c r="AA25" s="171"/>
      <c r="AB25" s="171"/>
      <c r="AC25" s="171"/>
      <c r="AD25" s="171"/>
      <c r="AE25" s="172" t="str">
        <f t="shared" si="1"/>
        <v/>
      </c>
      <c r="AF25" s="172" t="str">
        <f t="shared" si="2"/>
        <v/>
      </c>
      <c r="AG25" t="str">
        <f t="shared" si="7"/>
        <v/>
      </c>
      <c r="AH25" t="str">
        <f t="shared" si="7"/>
        <v/>
      </c>
      <c r="AI25" t="str">
        <f t="shared" si="7"/>
        <v/>
      </c>
      <c r="AJ25" t="str">
        <f t="shared" si="7"/>
        <v/>
      </c>
      <c r="AK25" t="str">
        <f t="shared" si="7"/>
        <v/>
      </c>
      <c r="AL25" t="str">
        <f t="shared" si="7"/>
        <v/>
      </c>
      <c r="AM25" t="str">
        <f t="shared" si="7"/>
        <v/>
      </c>
      <c r="AN25" t="str">
        <f t="shared" si="7"/>
        <v/>
      </c>
      <c r="AO25" t="str">
        <f t="shared" si="7"/>
        <v/>
      </c>
      <c r="AP25" t="str">
        <f t="shared" si="7"/>
        <v/>
      </c>
      <c r="AQ25" t="str">
        <f t="shared" si="8"/>
        <v/>
      </c>
      <c r="AR25" t="str">
        <f t="shared" si="8"/>
        <v/>
      </c>
      <c r="AS25" t="str">
        <f t="shared" si="8"/>
        <v/>
      </c>
      <c r="AT25" t="str">
        <f t="shared" si="8"/>
        <v/>
      </c>
      <c r="AU25" t="str">
        <f t="shared" si="8"/>
        <v/>
      </c>
      <c r="AV25" t="str">
        <f t="shared" si="8"/>
        <v/>
      </c>
      <c r="AW25" t="str">
        <f t="shared" si="8"/>
        <v/>
      </c>
      <c r="AX25" t="str">
        <f t="shared" si="8"/>
        <v/>
      </c>
      <c r="AY25" t="str">
        <f t="shared" si="8"/>
        <v/>
      </c>
      <c r="AZ25" t="str">
        <f t="shared" si="8"/>
        <v/>
      </c>
      <c r="BA25" t="str">
        <f t="shared" si="9"/>
        <v/>
      </c>
      <c r="BB25" t="str">
        <f t="shared" si="9"/>
        <v/>
      </c>
      <c r="BC25" t="str">
        <f t="shared" si="9"/>
        <v/>
      </c>
      <c r="BD25" t="str">
        <f t="shared" si="9"/>
        <v/>
      </c>
      <c r="BE25" t="str">
        <f t="shared" si="9"/>
        <v/>
      </c>
      <c r="BF25" t="str">
        <f t="shared" si="9"/>
        <v/>
      </c>
      <c r="BG25" t="str">
        <f t="shared" si="9"/>
        <v/>
      </c>
      <c r="BH25" t="str">
        <f t="shared" si="9"/>
        <v/>
      </c>
      <c r="BI25" t="str">
        <f t="shared" si="9"/>
        <v/>
      </c>
      <c r="BJ25" t="str">
        <f t="shared" si="9"/>
        <v/>
      </c>
      <c r="BK25" t="str">
        <f t="shared" si="10"/>
        <v/>
      </c>
      <c r="BL25" t="str">
        <f t="shared" si="10"/>
        <v/>
      </c>
      <c r="BM25" t="str">
        <f t="shared" si="10"/>
        <v/>
      </c>
      <c r="BN25" t="str">
        <f t="shared" si="10"/>
        <v/>
      </c>
      <c r="BO25" t="str">
        <f t="shared" si="10"/>
        <v/>
      </c>
      <c r="BP25" t="str">
        <f t="shared" si="10"/>
        <v/>
      </c>
      <c r="BQ25" t="str">
        <f t="shared" si="10"/>
        <v/>
      </c>
      <c r="BR25" t="str">
        <f t="shared" si="10"/>
        <v/>
      </c>
      <c r="BS25" t="str">
        <f t="shared" si="10"/>
        <v/>
      </c>
      <c r="BT25" t="str">
        <f t="shared" si="10"/>
        <v/>
      </c>
      <c r="BU25" t="str">
        <f t="shared" si="10"/>
        <v/>
      </c>
      <c r="BV25" t="str">
        <f t="shared" si="10"/>
        <v/>
      </c>
    </row>
    <row r="26" spans="1:74" ht="14.4" x14ac:dyDescent="0.3">
      <c r="A26" s="163"/>
      <c r="B26" s="163"/>
      <c r="C26" s="163"/>
      <c r="D26" s="171"/>
      <c r="E26" s="171"/>
      <c r="F26" s="171"/>
      <c r="G26" s="171"/>
      <c r="H26" s="171"/>
      <c r="I26" s="171"/>
      <c r="J26" s="171"/>
      <c r="K26" s="171"/>
      <c r="L26" s="171"/>
      <c r="M26" s="171"/>
      <c r="N26" s="171"/>
      <c r="O26" s="171"/>
      <c r="P26" s="171"/>
      <c r="Q26" s="172" t="str">
        <f t="shared" si="0"/>
        <v/>
      </c>
      <c r="R26" s="173"/>
      <c r="S26" s="173"/>
      <c r="T26" s="173"/>
      <c r="U26" s="171"/>
      <c r="V26" s="171"/>
      <c r="W26" s="171"/>
      <c r="X26" s="171"/>
      <c r="Y26" s="171"/>
      <c r="Z26" s="171"/>
      <c r="AA26" s="171"/>
      <c r="AB26" s="171"/>
      <c r="AC26" s="171"/>
      <c r="AD26" s="171"/>
      <c r="AE26" s="172" t="str">
        <f t="shared" si="1"/>
        <v/>
      </c>
      <c r="AF26" s="172" t="str">
        <f t="shared" si="2"/>
        <v/>
      </c>
      <c r="AG26" t="str">
        <f t="shared" si="7"/>
        <v/>
      </c>
      <c r="AH26" t="str">
        <f t="shared" si="7"/>
        <v/>
      </c>
      <c r="AI26" t="str">
        <f t="shared" si="7"/>
        <v/>
      </c>
      <c r="AJ26" t="str">
        <f t="shared" si="7"/>
        <v/>
      </c>
      <c r="AK26" t="str">
        <f t="shared" si="7"/>
        <v/>
      </c>
      <c r="AL26" t="str">
        <f t="shared" si="7"/>
        <v/>
      </c>
      <c r="AM26" t="str">
        <f t="shared" si="7"/>
        <v/>
      </c>
      <c r="AN26" t="str">
        <f t="shared" si="7"/>
        <v/>
      </c>
      <c r="AO26" t="str">
        <f t="shared" si="7"/>
        <v/>
      </c>
      <c r="AP26" t="str">
        <f t="shared" si="7"/>
        <v/>
      </c>
      <c r="AQ26" t="str">
        <f t="shared" si="8"/>
        <v/>
      </c>
      <c r="AR26" t="str">
        <f t="shared" si="8"/>
        <v/>
      </c>
      <c r="AS26" t="str">
        <f t="shared" si="8"/>
        <v/>
      </c>
      <c r="AT26" t="str">
        <f t="shared" si="8"/>
        <v/>
      </c>
      <c r="AU26" t="str">
        <f t="shared" si="8"/>
        <v/>
      </c>
      <c r="AV26" t="str">
        <f t="shared" si="8"/>
        <v/>
      </c>
      <c r="AW26" t="str">
        <f t="shared" si="8"/>
        <v/>
      </c>
      <c r="AX26" t="str">
        <f t="shared" si="8"/>
        <v/>
      </c>
      <c r="AY26" t="str">
        <f t="shared" si="8"/>
        <v/>
      </c>
      <c r="AZ26" t="str">
        <f t="shared" si="8"/>
        <v/>
      </c>
      <c r="BA26" t="str">
        <f t="shared" si="9"/>
        <v/>
      </c>
      <c r="BB26" t="str">
        <f t="shared" si="9"/>
        <v/>
      </c>
      <c r="BC26" t="str">
        <f t="shared" si="9"/>
        <v/>
      </c>
      <c r="BD26" t="str">
        <f t="shared" si="9"/>
        <v/>
      </c>
      <c r="BE26" t="str">
        <f t="shared" si="9"/>
        <v/>
      </c>
      <c r="BF26" t="str">
        <f t="shared" si="9"/>
        <v/>
      </c>
      <c r="BG26" t="str">
        <f t="shared" si="9"/>
        <v/>
      </c>
      <c r="BH26" t="str">
        <f t="shared" si="9"/>
        <v/>
      </c>
      <c r="BI26" t="str">
        <f t="shared" si="9"/>
        <v/>
      </c>
      <c r="BJ26" t="str">
        <f t="shared" si="9"/>
        <v/>
      </c>
      <c r="BK26" t="str">
        <f t="shared" si="10"/>
        <v/>
      </c>
      <c r="BL26" t="str">
        <f t="shared" si="10"/>
        <v/>
      </c>
      <c r="BM26" t="str">
        <f t="shared" si="10"/>
        <v/>
      </c>
      <c r="BN26" t="str">
        <f t="shared" si="10"/>
        <v/>
      </c>
      <c r="BO26" t="str">
        <f t="shared" si="10"/>
        <v/>
      </c>
      <c r="BP26" t="str">
        <f t="shared" si="10"/>
        <v/>
      </c>
      <c r="BQ26" t="str">
        <f t="shared" si="10"/>
        <v/>
      </c>
      <c r="BR26" t="str">
        <f t="shared" si="10"/>
        <v/>
      </c>
      <c r="BS26" t="str">
        <f t="shared" si="10"/>
        <v/>
      </c>
      <c r="BT26" t="str">
        <f t="shared" si="10"/>
        <v/>
      </c>
      <c r="BU26" t="str">
        <f t="shared" si="10"/>
        <v/>
      </c>
      <c r="BV26" t="str">
        <f t="shared" si="10"/>
        <v/>
      </c>
    </row>
    <row r="27" spans="1:74" ht="14.4" x14ac:dyDescent="0.3">
      <c r="A27" s="163"/>
      <c r="B27" s="163"/>
      <c r="C27" s="163"/>
      <c r="D27" s="171"/>
      <c r="E27" s="171"/>
      <c r="F27" s="171"/>
      <c r="G27" s="171"/>
      <c r="H27" s="171"/>
      <c r="I27" s="171"/>
      <c r="J27" s="171"/>
      <c r="K27" s="171"/>
      <c r="L27" s="171"/>
      <c r="M27" s="171"/>
      <c r="N27" s="171"/>
      <c r="O27" s="171"/>
      <c r="P27" s="171"/>
      <c r="Q27" s="172" t="str">
        <f t="shared" si="0"/>
        <v/>
      </c>
      <c r="R27" s="173"/>
      <c r="S27" s="173"/>
      <c r="T27" s="173"/>
      <c r="U27" s="171"/>
      <c r="V27" s="171"/>
      <c r="W27" s="171"/>
      <c r="X27" s="171"/>
      <c r="Y27" s="171"/>
      <c r="Z27" s="171"/>
      <c r="AA27" s="171"/>
      <c r="AB27" s="171"/>
      <c r="AC27" s="171"/>
      <c r="AD27" s="171"/>
      <c r="AE27" s="172" t="str">
        <f t="shared" si="1"/>
        <v/>
      </c>
      <c r="AF27" s="172" t="str">
        <f t="shared" si="2"/>
        <v/>
      </c>
      <c r="AG27" t="str">
        <f t="shared" ref="AG27:AP33" si="11">IF(AND($AB27&lt;=AG$3,AG$3&lt;=$AF27),$AE27,0)</f>
        <v/>
      </c>
      <c r="AH27" t="str">
        <f t="shared" si="11"/>
        <v/>
      </c>
      <c r="AI27" t="str">
        <f t="shared" si="11"/>
        <v/>
      </c>
      <c r="AJ27" t="str">
        <f t="shared" si="11"/>
        <v/>
      </c>
      <c r="AK27" t="str">
        <f t="shared" si="11"/>
        <v/>
      </c>
      <c r="AL27" t="str">
        <f t="shared" si="11"/>
        <v/>
      </c>
      <c r="AM27" t="str">
        <f t="shared" si="11"/>
        <v/>
      </c>
      <c r="AN27" t="str">
        <f t="shared" si="11"/>
        <v/>
      </c>
      <c r="AO27" t="str">
        <f t="shared" si="11"/>
        <v/>
      </c>
      <c r="AP27" t="str">
        <f t="shared" si="11"/>
        <v/>
      </c>
      <c r="AQ27" t="str">
        <f t="shared" ref="AQ27:AZ33" si="12">IF(AND($AB27&lt;=AQ$3,AQ$3&lt;=$AF27),$AE27,0)</f>
        <v/>
      </c>
      <c r="AR27" t="str">
        <f t="shared" si="12"/>
        <v/>
      </c>
      <c r="AS27" t="str">
        <f t="shared" si="12"/>
        <v/>
      </c>
      <c r="AT27" t="str">
        <f t="shared" si="12"/>
        <v/>
      </c>
      <c r="AU27" t="str">
        <f t="shared" si="12"/>
        <v/>
      </c>
      <c r="AV27" t="str">
        <f t="shared" si="12"/>
        <v/>
      </c>
      <c r="AW27" t="str">
        <f t="shared" si="12"/>
        <v/>
      </c>
      <c r="AX27" t="str">
        <f t="shared" si="12"/>
        <v/>
      </c>
      <c r="AY27" t="str">
        <f t="shared" si="12"/>
        <v/>
      </c>
      <c r="AZ27" t="str">
        <f t="shared" si="12"/>
        <v/>
      </c>
      <c r="BA27" t="str">
        <f t="shared" ref="BA27:BJ33" si="13">IF(AND($AB27&lt;=BA$3,BA$3&lt;=$AF27),$AE27,0)</f>
        <v/>
      </c>
      <c r="BB27" t="str">
        <f t="shared" si="13"/>
        <v/>
      </c>
      <c r="BC27" t="str">
        <f t="shared" si="13"/>
        <v/>
      </c>
      <c r="BD27" t="str">
        <f t="shared" si="13"/>
        <v/>
      </c>
      <c r="BE27" t="str">
        <f t="shared" si="13"/>
        <v/>
      </c>
      <c r="BF27" t="str">
        <f t="shared" si="13"/>
        <v/>
      </c>
      <c r="BG27" t="str">
        <f t="shared" si="13"/>
        <v/>
      </c>
      <c r="BH27" t="str">
        <f t="shared" si="13"/>
        <v/>
      </c>
      <c r="BI27" t="str">
        <f t="shared" si="13"/>
        <v/>
      </c>
      <c r="BJ27" t="str">
        <f t="shared" si="13"/>
        <v/>
      </c>
      <c r="BK27" t="str">
        <f t="shared" ref="BK27:BV33" si="14">IF(AND($AB27&lt;=BK$3,BK$3&lt;=$AF27),$AE27,0)</f>
        <v/>
      </c>
      <c r="BL27" t="str">
        <f t="shared" si="14"/>
        <v/>
      </c>
      <c r="BM27" t="str">
        <f t="shared" si="14"/>
        <v/>
      </c>
      <c r="BN27" t="str">
        <f t="shared" si="14"/>
        <v/>
      </c>
      <c r="BO27" t="str">
        <f t="shared" si="14"/>
        <v/>
      </c>
      <c r="BP27" t="str">
        <f t="shared" si="14"/>
        <v/>
      </c>
      <c r="BQ27" t="str">
        <f t="shared" si="14"/>
        <v/>
      </c>
      <c r="BR27" t="str">
        <f t="shared" si="14"/>
        <v/>
      </c>
      <c r="BS27" t="str">
        <f t="shared" si="14"/>
        <v/>
      </c>
      <c r="BT27" t="str">
        <f t="shared" si="14"/>
        <v/>
      </c>
      <c r="BU27" t="str">
        <f t="shared" si="14"/>
        <v/>
      </c>
      <c r="BV27" t="str">
        <f t="shared" si="14"/>
        <v/>
      </c>
    </row>
    <row r="28" spans="1:74" ht="14.4" x14ac:dyDescent="0.3">
      <c r="A28" s="163"/>
      <c r="B28" s="163"/>
      <c r="C28" s="163"/>
      <c r="D28" s="171"/>
      <c r="E28" s="171"/>
      <c r="F28" s="171"/>
      <c r="G28" s="171"/>
      <c r="H28" s="171"/>
      <c r="I28" s="171"/>
      <c r="J28" s="171"/>
      <c r="K28" s="171"/>
      <c r="L28" s="171"/>
      <c r="M28" s="171"/>
      <c r="N28" s="171"/>
      <c r="O28" s="171"/>
      <c r="P28" s="171"/>
      <c r="Q28" s="172" t="str">
        <f t="shared" si="0"/>
        <v/>
      </c>
      <c r="R28" s="173"/>
      <c r="S28" s="173"/>
      <c r="T28" s="173"/>
      <c r="U28" s="171"/>
      <c r="V28" s="171"/>
      <c r="W28" s="171"/>
      <c r="X28" s="171"/>
      <c r="Y28" s="171"/>
      <c r="Z28" s="171"/>
      <c r="AA28" s="171"/>
      <c r="AB28" s="171"/>
      <c r="AC28" s="171"/>
      <c r="AD28" s="171"/>
      <c r="AE28" s="172" t="str">
        <f t="shared" si="1"/>
        <v/>
      </c>
      <c r="AF28" s="172" t="str">
        <f t="shared" si="2"/>
        <v/>
      </c>
      <c r="AG28" t="str">
        <f t="shared" si="11"/>
        <v/>
      </c>
      <c r="AH28" t="str">
        <f t="shared" si="11"/>
        <v/>
      </c>
      <c r="AI28" t="str">
        <f t="shared" si="11"/>
        <v/>
      </c>
      <c r="AJ28" t="str">
        <f t="shared" si="11"/>
        <v/>
      </c>
      <c r="AK28" t="str">
        <f t="shared" si="11"/>
        <v/>
      </c>
      <c r="AL28" t="str">
        <f t="shared" si="11"/>
        <v/>
      </c>
      <c r="AM28" t="str">
        <f t="shared" si="11"/>
        <v/>
      </c>
      <c r="AN28" t="str">
        <f t="shared" si="11"/>
        <v/>
      </c>
      <c r="AO28" t="str">
        <f t="shared" si="11"/>
        <v/>
      </c>
      <c r="AP28" t="str">
        <f t="shared" si="11"/>
        <v/>
      </c>
      <c r="AQ28" t="str">
        <f t="shared" si="12"/>
        <v/>
      </c>
      <c r="AR28" t="str">
        <f t="shared" si="12"/>
        <v/>
      </c>
      <c r="AS28" t="str">
        <f t="shared" si="12"/>
        <v/>
      </c>
      <c r="AT28" t="str">
        <f t="shared" si="12"/>
        <v/>
      </c>
      <c r="AU28" t="str">
        <f t="shared" si="12"/>
        <v/>
      </c>
      <c r="AV28" t="str">
        <f t="shared" si="12"/>
        <v/>
      </c>
      <c r="AW28" t="str">
        <f t="shared" si="12"/>
        <v/>
      </c>
      <c r="AX28" t="str">
        <f t="shared" si="12"/>
        <v/>
      </c>
      <c r="AY28" t="str">
        <f t="shared" si="12"/>
        <v/>
      </c>
      <c r="AZ28" t="str">
        <f t="shared" si="12"/>
        <v/>
      </c>
      <c r="BA28" t="str">
        <f t="shared" si="13"/>
        <v/>
      </c>
      <c r="BB28" t="str">
        <f t="shared" si="13"/>
        <v/>
      </c>
      <c r="BC28" t="str">
        <f t="shared" si="13"/>
        <v/>
      </c>
      <c r="BD28" t="str">
        <f t="shared" si="13"/>
        <v/>
      </c>
      <c r="BE28" t="str">
        <f t="shared" si="13"/>
        <v/>
      </c>
      <c r="BF28" t="str">
        <f t="shared" si="13"/>
        <v/>
      </c>
      <c r="BG28" t="str">
        <f t="shared" si="13"/>
        <v/>
      </c>
      <c r="BH28" t="str">
        <f t="shared" si="13"/>
        <v/>
      </c>
      <c r="BI28" t="str">
        <f t="shared" si="13"/>
        <v/>
      </c>
      <c r="BJ28" t="str">
        <f t="shared" si="13"/>
        <v/>
      </c>
      <c r="BK28" t="str">
        <f t="shared" si="14"/>
        <v/>
      </c>
      <c r="BL28" t="str">
        <f t="shared" si="14"/>
        <v/>
      </c>
      <c r="BM28" t="str">
        <f t="shared" si="14"/>
        <v/>
      </c>
      <c r="BN28" t="str">
        <f t="shared" si="14"/>
        <v/>
      </c>
      <c r="BO28" t="str">
        <f t="shared" si="14"/>
        <v/>
      </c>
      <c r="BP28" t="str">
        <f t="shared" si="14"/>
        <v/>
      </c>
      <c r="BQ28" t="str">
        <f t="shared" si="14"/>
        <v/>
      </c>
      <c r="BR28" t="str">
        <f t="shared" si="14"/>
        <v/>
      </c>
      <c r="BS28" t="str">
        <f t="shared" si="14"/>
        <v/>
      </c>
      <c r="BT28" t="str">
        <f t="shared" si="14"/>
        <v/>
      </c>
      <c r="BU28" t="str">
        <f t="shared" si="14"/>
        <v/>
      </c>
      <c r="BV28" t="str">
        <f t="shared" si="14"/>
        <v/>
      </c>
    </row>
    <row r="29" spans="1:74" ht="14.4" x14ac:dyDescent="0.3">
      <c r="A29" s="163"/>
      <c r="B29" s="163"/>
      <c r="C29" s="163"/>
      <c r="D29" s="171"/>
      <c r="E29" s="171"/>
      <c r="F29" s="171"/>
      <c r="G29" s="171"/>
      <c r="H29" s="171"/>
      <c r="I29" s="171"/>
      <c r="J29" s="171"/>
      <c r="K29" s="171"/>
      <c r="L29" s="171"/>
      <c r="M29" s="171"/>
      <c r="N29" s="171"/>
      <c r="O29" s="171"/>
      <c r="P29" s="171"/>
      <c r="Q29" s="172" t="str">
        <f t="shared" si="0"/>
        <v/>
      </c>
      <c r="R29" s="173"/>
      <c r="S29" s="173"/>
      <c r="T29" s="173"/>
      <c r="U29" s="171"/>
      <c r="V29" s="171"/>
      <c r="W29" s="171"/>
      <c r="X29" s="171"/>
      <c r="Y29" s="171"/>
      <c r="Z29" s="171"/>
      <c r="AA29" s="171"/>
      <c r="AB29" s="171"/>
      <c r="AC29" s="171"/>
      <c r="AD29" s="171"/>
      <c r="AE29" s="172" t="str">
        <f t="shared" si="1"/>
        <v/>
      </c>
      <c r="AF29" s="172" t="str">
        <f t="shared" si="2"/>
        <v/>
      </c>
      <c r="AG29" t="str">
        <f t="shared" si="11"/>
        <v/>
      </c>
      <c r="AH29" t="str">
        <f t="shared" si="11"/>
        <v/>
      </c>
      <c r="AI29" t="str">
        <f t="shared" si="11"/>
        <v/>
      </c>
      <c r="AJ29" t="str">
        <f t="shared" si="11"/>
        <v/>
      </c>
      <c r="AK29" t="str">
        <f t="shared" si="11"/>
        <v/>
      </c>
      <c r="AL29" t="str">
        <f t="shared" si="11"/>
        <v/>
      </c>
      <c r="AM29" t="str">
        <f t="shared" si="11"/>
        <v/>
      </c>
      <c r="AN29" t="str">
        <f t="shared" si="11"/>
        <v/>
      </c>
      <c r="AO29" t="str">
        <f t="shared" si="11"/>
        <v/>
      </c>
      <c r="AP29" t="str">
        <f t="shared" si="11"/>
        <v/>
      </c>
      <c r="AQ29" t="str">
        <f t="shared" si="12"/>
        <v/>
      </c>
      <c r="AR29" t="str">
        <f t="shared" si="12"/>
        <v/>
      </c>
      <c r="AS29" t="str">
        <f t="shared" si="12"/>
        <v/>
      </c>
      <c r="AT29" t="str">
        <f t="shared" si="12"/>
        <v/>
      </c>
      <c r="AU29" t="str">
        <f t="shared" si="12"/>
        <v/>
      </c>
      <c r="AV29" t="str">
        <f t="shared" si="12"/>
        <v/>
      </c>
      <c r="AW29" t="str">
        <f t="shared" si="12"/>
        <v/>
      </c>
      <c r="AX29" t="str">
        <f t="shared" si="12"/>
        <v/>
      </c>
      <c r="AY29" t="str">
        <f t="shared" si="12"/>
        <v/>
      </c>
      <c r="AZ29" t="str">
        <f t="shared" si="12"/>
        <v/>
      </c>
      <c r="BA29" t="str">
        <f t="shared" si="13"/>
        <v/>
      </c>
      <c r="BB29" t="str">
        <f t="shared" si="13"/>
        <v/>
      </c>
      <c r="BC29" t="str">
        <f t="shared" si="13"/>
        <v/>
      </c>
      <c r="BD29" t="str">
        <f t="shared" si="13"/>
        <v/>
      </c>
      <c r="BE29" t="str">
        <f t="shared" si="13"/>
        <v/>
      </c>
      <c r="BF29" t="str">
        <f t="shared" si="13"/>
        <v/>
      </c>
      <c r="BG29" t="str">
        <f t="shared" si="13"/>
        <v/>
      </c>
      <c r="BH29" t="str">
        <f t="shared" si="13"/>
        <v/>
      </c>
      <c r="BI29" t="str">
        <f t="shared" si="13"/>
        <v/>
      </c>
      <c r="BJ29" t="str">
        <f t="shared" si="13"/>
        <v/>
      </c>
      <c r="BK29" t="str">
        <f t="shared" si="14"/>
        <v/>
      </c>
      <c r="BL29" t="str">
        <f t="shared" si="14"/>
        <v/>
      </c>
      <c r="BM29" t="str">
        <f t="shared" si="14"/>
        <v/>
      </c>
      <c r="BN29" t="str">
        <f t="shared" si="14"/>
        <v/>
      </c>
      <c r="BO29" t="str">
        <f t="shared" si="14"/>
        <v/>
      </c>
      <c r="BP29" t="str">
        <f t="shared" si="14"/>
        <v/>
      </c>
      <c r="BQ29" t="str">
        <f t="shared" si="14"/>
        <v/>
      </c>
      <c r="BR29" t="str">
        <f t="shared" si="14"/>
        <v/>
      </c>
      <c r="BS29" t="str">
        <f t="shared" si="14"/>
        <v/>
      </c>
      <c r="BT29" t="str">
        <f t="shared" si="14"/>
        <v/>
      </c>
      <c r="BU29" t="str">
        <f t="shared" si="14"/>
        <v/>
      </c>
      <c r="BV29" t="str">
        <f t="shared" si="14"/>
        <v/>
      </c>
    </row>
    <row r="30" spans="1:74" ht="14.4" x14ac:dyDescent="0.3">
      <c r="A30" s="163"/>
      <c r="B30" s="163"/>
      <c r="C30" s="163"/>
      <c r="D30" s="171"/>
      <c r="E30" s="171"/>
      <c r="F30" s="171"/>
      <c r="G30" s="171"/>
      <c r="H30" s="171"/>
      <c r="I30" s="171"/>
      <c r="J30" s="171"/>
      <c r="K30" s="171"/>
      <c r="L30" s="171"/>
      <c r="M30" s="171"/>
      <c r="N30" s="171"/>
      <c r="O30" s="171"/>
      <c r="P30" s="171"/>
      <c r="Q30" s="172" t="str">
        <f t="shared" si="0"/>
        <v/>
      </c>
      <c r="R30" s="173"/>
      <c r="S30" s="173"/>
      <c r="T30" s="173"/>
      <c r="U30" s="171"/>
      <c r="V30" s="171"/>
      <c r="W30" s="171"/>
      <c r="X30" s="171"/>
      <c r="Y30" s="171"/>
      <c r="Z30" s="171"/>
      <c r="AA30" s="171"/>
      <c r="AB30" s="171"/>
      <c r="AC30" s="171"/>
      <c r="AD30" s="171"/>
      <c r="AE30" s="172" t="str">
        <f t="shared" si="1"/>
        <v/>
      </c>
      <c r="AF30" s="172" t="str">
        <f t="shared" si="2"/>
        <v/>
      </c>
      <c r="AG30" t="str">
        <f t="shared" si="11"/>
        <v/>
      </c>
      <c r="AH30" t="str">
        <f t="shared" si="11"/>
        <v/>
      </c>
      <c r="AI30" t="str">
        <f t="shared" si="11"/>
        <v/>
      </c>
      <c r="AJ30" t="str">
        <f t="shared" si="11"/>
        <v/>
      </c>
      <c r="AK30" t="str">
        <f t="shared" si="11"/>
        <v/>
      </c>
      <c r="AL30" t="str">
        <f t="shared" si="11"/>
        <v/>
      </c>
      <c r="AM30" t="str">
        <f t="shared" si="11"/>
        <v/>
      </c>
      <c r="AN30" t="str">
        <f t="shared" si="11"/>
        <v/>
      </c>
      <c r="AO30" t="str">
        <f t="shared" si="11"/>
        <v/>
      </c>
      <c r="AP30" t="str">
        <f t="shared" si="11"/>
        <v/>
      </c>
      <c r="AQ30" t="str">
        <f t="shared" si="12"/>
        <v/>
      </c>
      <c r="AR30" t="str">
        <f t="shared" si="12"/>
        <v/>
      </c>
      <c r="AS30" t="str">
        <f t="shared" si="12"/>
        <v/>
      </c>
      <c r="AT30" t="str">
        <f t="shared" si="12"/>
        <v/>
      </c>
      <c r="AU30" t="str">
        <f t="shared" si="12"/>
        <v/>
      </c>
      <c r="AV30" t="str">
        <f t="shared" si="12"/>
        <v/>
      </c>
      <c r="AW30" t="str">
        <f t="shared" si="12"/>
        <v/>
      </c>
      <c r="AX30" t="str">
        <f t="shared" si="12"/>
        <v/>
      </c>
      <c r="AY30" t="str">
        <f t="shared" si="12"/>
        <v/>
      </c>
      <c r="AZ30" t="str">
        <f t="shared" si="12"/>
        <v/>
      </c>
      <c r="BA30" t="str">
        <f t="shared" si="13"/>
        <v/>
      </c>
      <c r="BB30" t="str">
        <f t="shared" si="13"/>
        <v/>
      </c>
      <c r="BC30" t="str">
        <f t="shared" si="13"/>
        <v/>
      </c>
      <c r="BD30" t="str">
        <f t="shared" si="13"/>
        <v/>
      </c>
      <c r="BE30" t="str">
        <f t="shared" si="13"/>
        <v/>
      </c>
      <c r="BF30" t="str">
        <f t="shared" si="13"/>
        <v/>
      </c>
      <c r="BG30" t="str">
        <f t="shared" si="13"/>
        <v/>
      </c>
      <c r="BH30" t="str">
        <f t="shared" si="13"/>
        <v/>
      </c>
      <c r="BI30" t="str">
        <f t="shared" si="13"/>
        <v/>
      </c>
      <c r="BJ30" t="str">
        <f t="shared" si="13"/>
        <v/>
      </c>
      <c r="BK30" t="str">
        <f t="shared" si="14"/>
        <v/>
      </c>
      <c r="BL30" t="str">
        <f t="shared" si="14"/>
        <v/>
      </c>
      <c r="BM30" t="str">
        <f t="shared" si="14"/>
        <v/>
      </c>
      <c r="BN30" t="str">
        <f t="shared" si="14"/>
        <v/>
      </c>
      <c r="BO30" t="str">
        <f t="shared" si="14"/>
        <v/>
      </c>
      <c r="BP30" t="str">
        <f t="shared" si="14"/>
        <v/>
      </c>
      <c r="BQ30" t="str">
        <f t="shared" si="14"/>
        <v/>
      </c>
      <c r="BR30" t="str">
        <f t="shared" si="14"/>
        <v/>
      </c>
      <c r="BS30" t="str">
        <f t="shared" si="14"/>
        <v/>
      </c>
      <c r="BT30" t="str">
        <f t="shared" si="14"/>
        <v/>
      </c>
      <c r="BU30" t="str">
        <f t="shared" si="14"/>
        <v/>
      </c>
      <c r="BV30" t="str">
        <f t="shared" si="14"/>
        <v/>
      </c>
    </row>
    <row r="31" spans="1:74" ht="14.4" x14ac:dyDescent="0.3">
      <c r="A31" s="163"/>
      <c r="B31" s="163"/>
      <c r="C31" s="163"/>
      <c r="D31" s="171"/>
      <c r="E31" s="171"/>
      <c r="F31" s="171"/>
      <c r="G31" s="171"/>
      <c r="H31" s="171"/>
      <c r="I31" s="171"/>
      <c r="J31" s="171"/>
      <c r="K31" s="171"/>
      <c r="L31" s="171"/>
      <c r="M31" s="171"/>
      <c r="N31" s="171"/>
      <c r="O31" s="171"/>
      <c r="P31" s="171"/>
      <c r="Q31" s="172" t="str">
        <f t="shared" si="0"/>
        <v/>
      </c>
      <c r="R31" s="173"/>
      <c r="S31" s="173"/>
      <c r="T31" s="173"/>
      <c r="U31" s="171"/>
      <c r="V31" s="171"/>
      <c r="W31" s="171"/>
      <c r="X31" s="171"/>
      <c r="Y31" s="171"/>
      <c r="Z31" s="171"/>
      <c r="AA31" s="171"/>
      <c r="AB31" s="171"/>
      <c r="AC31" s="171"/>
      <c r="AD31" s="171"/>
      <c r="AE31" s="172" t="str">
        <f t="shared" si="1"/>
        <v/>
      </c>
      <c r="AF31" s="172" t="str">
        <f t="shared" si="2"/>
        <v/>
      </c>
      <c r="AG31" t="str">
        <f t="shared" si="11"/>
        <v/>
      </c>
      <c r="AH31" t="str">
        <f t="shared" si="11"/>
        <v/>
      </c>
      <c r="AI31" t="str">
        <f t="shared" si="11"/>
        <v/>
      </c>
      <c r="AJ31" t="str">
        <f t="shared" si="11"/>
        <v/>
      </c>
      <c r="AK31" t="str">
        <f t="shared" si="11"/>
        <v/>
      </c>
      <c r="AL31" t="str">
        <f t="shared" si="11"/>
        <v/>
      </c>
      <c r="AM31" t="str">
        <f t="shared" si="11"/>
        <v/>
      </c>
      <c r="AN31" t="str">
        <f t="shared" si="11"/>
        <v/>
      </c>
      <c r="AO31" t="str">
        <f t="shared" si="11"/>
        <v/>
      </c>
      <c r="AP31" t="str">
        <f t="shared" si="11"/>
        <v/>
      </c>
      <c r="AQ31" t="str">
        <f t="shared" si="12"/>
        <v/>
      </c>
      <c r="AR31" t="str">
        <f t="shared" si="12"/>
        <v/>
      </c>
      <c r="AS31" t="str">
        <f t="shared" si="12"/>
        <v/>
      </c>
      <c r="AT31" t="str">
        <f t="shared" si="12"/>
        <v/>
      </c>
      <c r="AU31" t="str">
        <f t="shared" si="12"/>
        <v/>
      </c>
      <c r="AV31" t="str">
        <f t="shared" si="12"/>
        <v/>
      </c>
      <c r="AW31" t="str">
        <f t="shared" si="12"/>
        <v/>
      </c>
      <c r="AX31" t="str">
        <f t="shared" si="12"/>
        <v/>
      </c>
      <c r="AY31" t="str">
        <f t="shared" si="12"/>
        <v/>
      </c>
      <c r="AZ31" t="str">
        <f t="shared" si="12"/>
        <v/>
      </c>
      <c r="BA31" t="str">
        <f t="shared" si="13"/>
        <v/>
      </c>
      <c r="BB31" t="str">
        <f t="shared" si="13"/>
        <v/>
      </c>
      <c r="BC31" t="str">
        <f t="shared" si="13"/>
        <v/>
      </c>
      <c r="BD31" t="str">
        <f t="shared" si="13"/>
        <v/>
      </c>
      <c r="BE31" t="str">
        <f t="shared" si="13"/>
        <v/>
      </c>
      <c r="BF31" t="str">
        <f t="shared" si="13"/>
        <v/>
      </c>
      <c r="BG31" t="str">
        <f t="shared" si="13"/>
        <v/>
      </c>
      <c r="BH31" t="str">
        <f t="shared" si="13"/>
        <v/>
      </c>
      <c r="BI31" t="str">
        <f t="shared" si="13"/>
        <v/>
      </c>
      <c r="BJ31" t="str">
        <f t="shared" si="13"/>
        <v/>
      </c>
      <c r="BK31" t="str">
        <f t="shared" si="14"/>
        <v/>
      </c>
      <c r="BL31" t="str">
        <f t="shared" si="14"/>
        <v/>
      </c>
      <c r="BM31" t="str">
        <f t="shared" si="14"/>
        <v/>
      </c>
      <c r="BN31" t="str">
        <f t="shared" si="14"/>
        <v/>
      </c>
      <c r="BO31" t="str">
        <f t="shared" si="14"/>
        <v/>
      </c>
      <c r="BP31" t="str">
        <f t="shared" si="14"/>
        <v/>
      </c>
      <c r="BQ31" t="str">
        <f t="shared" si="14"/>
        <v/>
      </c>
      <c r="BR31" t="str">
        <f t="shared" si="14"/>
        <v/>
      </c>
      <c r="BS31" t="str">
        <f t="shared" si="14"/>
        <v/>
      </c>
      <c r="BT31" t="str">
        <f t="shared" si="14"/>
        <v/>
      </c>
      <c r="BU31" t="str">
        <f t="shared" si="14"/>
        <v/>
      </c>
      <c r="BV31" t="str">
        <f t="shared" si="14"/>
        <v/>
      </c>
    </row>
    <row r="32" spans="1:74" ht="14.4" x14ac:dyDescent="0.3">
      <c r="A32" s="163"/>
      <c r="B32" s="163"/>
      <c r="C32" s="163"/>
      <c r="D32" s="171"/>
      <c r="E32" s="171"/>
      <c r="F32" s="171"/>
      <c r="G32" s="171"/>
      <c r="H32" s="171"/>
      <c r="I32" s="171"/>
      <c r="J32" s="171"/>
      <c r="K32" s="171"/>
      <c r="L32" s="171"/>
      <c r="M32" s="171"/>
      <c r="N32" s="171"/>
      <c r="O32" s="171"/>
      <c r="P32" s="171"/>
      <c r="Q32" s="172" t="str">
        <f t="shared" si="0"/>
        <v/>
      </c>
      <c r="R32" s="173"/>
      <c r="S32" s="173"/>
      <c r="T32" s="173"/>
      <c r="U32" s="171"/>
      <c r="V32" s="171"/>
      <c r="W32" s="171"/>
      <c r="X32" s="171"/>
      <c r="Y32" s="171"/>
      <c r="Z32" s="171"/>
      <c r="AA32" s="171"/>
      <c r="AB32" s="171"/>
      <c r="AC32" s="171"/>
      <c r="AD32" s="171"/>
      <c r="AE32" s="172" t="str">
        <f t="shared" si="1"/>
        <v/>
      </c>
      <c r="AF32" s="172" t="str">
        <f t="shared" si="2"/>
        <v/>
      </c>
      <c r="AG32" t="str">
        <f t="shared" si="11"/>
        <v/>
      </c>
      <c r="AH32" t="str">
        <f t="shared" si="11"/>
        <v/>
      </c>
      <c r="AI32" t="str">
        <f t="shared" si="11"/>
        <v/>
      </c>
      <c r="AJ32" t="str">
        <f t="shared" si="11"/>
        <v/>
      </c>
      <c r="AK32" t="str">
        <f t="shared" si="11"/>
        <v/>
      </c>
      <c r="AL32" t="str">
        <f t="shared" si="11"/>
        <v/>
      </c>
      <c r="AM32" t="str">
        <f t="shared" si="11"/>
        <v/>
      </c>
      <c r="AN32" t="str">
        <f t="shared" si="11"/>
        <v/>
      </c>
      <c r="AO32" t="str">
        <f t="shared" si="11"/>
        <v/>
      </c>
      <c r="AP32" t="str">
        <f t="shared" si="11"/>
        <v/>
      </c>
      <c r="AQ32" t="str">
        <f t="shared" si="12"/>
        <v/>
      </c>
      <c r="AR32" t="str">
        <f t="shared" si="12"/>
        <v/>
      </c>
      <c r="AS32" t="str">
        <f t="shared" si="12"/>
        <v/>
      </c>
      <c r="AT32" t="str">
        <f t="shared" si="12"/>
        <v/>
      </c>
      <c r="AU32" t="str">
        <f t="shared" si="12"/>
        <v/>
      </c>
      <c r="AV32" t="str">
        <f t="shared" si="12"/>
        <v/>
      </c>
      <c r="AW32" t="str">
        <f t="shared" si="12"/>
        <v/>
      </c>
      <c r="AX32" t="str">
        <f t="shared" si="12"/>
        <v/>
      </c>
      <c r="AY32" t="str">
        <f t="shared" si="12"/>
        <v/>
      </c>
      <c r="AZ32" t="str">
        <f t="shared" si="12"/>
        <v/>
      </c>
      <c r="BA32" t="str">
        <f t="shared" si="13"/>
        <v/>
      </c>
      <c r="BB32" t="str">
        <f t="shared" si="13"/>
        <v/>
      </c>
      <c r="BC32" t="str">
        <f t="shared" si="13"/>
        <v/>
      </c>
      <c r="BD32" t="str">
        <f t="shared" si="13"/>
        <v/>
      </c>
      <c r="BE32" t="str">
        <f t="shared" si="13"/>
        <v/>
      </c>
      <c r="BF32" t="str">
        <f t="shared" si="13"/>
        <v/>
      </c>
      <c r="BG32" t="str">
        <f t="shared" si="13"/>
        <v/>
      </c>
      <c r="BH32" t="str">
        <f t="shared" si="13"/>
        <v/>
      </c>
      <c r="BI32" t="str">
        <f t="shared" si="13"/>
        <v/>
      </c>
      <c r="BJ32" t="str">
        <f t="shared" si="13"/>
        <v/>
      </c>
      <c r="BK32" t="str">
        <f t="shared" si="14"/>
        <v/>
      </c>
      <c r="BL32" t="str">
        <f t="shared" si="14"/>
        <v/>
      </c>
      <c r="BM32" t="str">
        <f t="shared" si="14"/>
        <v/>
      </c>
      <c r="BN32" t="str">
        <f t="shared" si="14"/>
        <v/>
      </c>
      <c r="BO32" t="str">
        <f t="shared" si="14"/>
        <v/>
      </c>
      <c r="BP32" t="str">
        <f t="shared" si="14"/>
        <v/>
      </c>
      <c r="BQ32" t="str">
        <f t="shared" si="14"/>
        <v/>
      </c>
      <c r="BR32" t="str">
        <f t="shared" si="14"/>
        <v/>
      </c>
      <c r="BS32" t="str">
        <f t="shared" si="14"/>
        <v/>
      </c>
      <c r="BT32" t="str">
        <f t="shared" si="14"/>
        <v/>
      </c>
      <c r="BU32" t="str">
        <f t="shared" si="14"/>
        <v/>
      </c>
      <c r="BV32" t="str">
        <f t="shared" si="14"/>
        <v/>
      </c>
    </row>
    <row r="33" spans="1:74" ht="14.4" x14ac:dyDescent="0.3">
      <c r="A33" s="163"/>
      <c r="B33" s="163"/>
      <c r="C33" s="163"/>
      <c r="D33" s="171"/>
      <c r="E33" s="171"/>
      <c r="F33" s="171"/>
      <c r="G33" s="171"/>
      <c r="H33" s="171"/>
      <c r="I33" s="171"/>
      <c r="J33" s="171"/>
      <c r="K33" s="171"/>
      <c r="L33" s="171"/>
      <c r="M33" s="171"/>
      <c r="N33" s="171"/>
      <c r="O33" s="171"/>
      <c r="P33" s="171"/>
      <c r="Q33" s="172" t="str">
        <f t="shared" si="0"/>
        <v/>
      </c>
      <c r="R33" s="173"/>
      <c r="S33" s="173"/>
      <c r="T33" s="173"/>
      <c r="U33" s="171"/>
      <c r="V33" s="171"/>
      <c r="W33" s="171"/>
      <c r="X33" s="171"/>
      <c r="Y33" s="171"/>
      <c r="Z33" s="171"/>
      <c r="AA33" s="171"/>
      <c r="AB33" s="171"/>
      <c r="AC33" s="171"/>
      <c r="AD33" s="171"/>
      <c r="AE33" s="172" t="str">
        <f t="shared" si="1"/>
        <v/>
      </c>
      <c r="AF33" s="172" t="str">
        <f t="shared" si="2"/>
        <v/>
      </c>
      <c r="AG33" t="str">
        <f t="shared" si="11"/>
        <v/>
      </c>
      <c r="AH33" t="str">
        <f t="shared" si="11"/>
        <v/>
      </c>
      <c r="AI33" t="str">
        <f t="shared" si="11"/>
        <v/>
      </c>
      <c r="AJ33" t="str">
        <f t="shared" si="11"/>
        <v/>
      </c>
      <c r="AK33" t="str">
        <f t="shared" si="11"/>
        <v/>
      </c>
      <c r="AL33" t="str">
        <f t="shared" si="11"/>
        <v/>
      </c>
      <c r="AM33" t="str">
        <f t="shared" si="11"/>
        <v/>
      </c>
      <c r="AN33" t="str">
        <f t="shared" si="11"/>
        <v/>
      </c>
      <c r="AO33" t="str">
        <f t="shared" si="11"/>
        <v/>
      </c>
      <c r="AP33" t="str">
        <f t="shared" si="11"/>
        <v/>
      </c>
      <c r="AQ33" t="str">
        <f t="shared" si="12"/>
        <v/>
      </c>
      <c r="AR33" t="str">
        <f t="shared" si="12"/>
        <v/>
      </c>
      <c r="AS33" t="str">
        <f t="shared" si="12"/>
        <v/>
      </c>
      <c r="AT33" t="str">
        <f t="shared" si="12"/>
        <v/>
      </c>
      <c r="AU33" t="str">
        <f t="shared" si="12"/>
        <v/>
      </c>
      <c r="AV33" t="str">
        <f t="shared" si="12"/>
        <v/>
      </c>
      <c r="AW33" t="str">
        <f t="shared" si="12"/>
        <v/>
      </c>
      <c r="AX33" t="str">
        <f t="shared" si="12"/>
        <v/>
      </c>
      <c r="AY33" t="str">
        <f t="shared" si="12"/>
        <v/>
      </c>
      <c r="AZ33" t="str">
        <f t="shared" si="12"/>
        <v/>
      </c>
      <c r="BA33" t="str">
        <f t="shared" si="13"/>
        <v/>
      </c>
      <c r="BB33" t="str">
        <f t="shared" si="13"/>
        <v/>
      </c>
      <c r="BC33" t="str">
        <f t="shared" si="13"/>
        <v/>
      </c>
      <c r="BD33" t="str">
        <f t="shared" si="13"/>
        <v/>
      </c>
      <c r="BE33" t="str">
        <f t="shared" si="13"/>
        <v/>
      </c>
      <c r="BF33" t="str">
        <f t="shared" si="13"/>
        <v/>
      </c>
      <c r="BG33" t="str">
        <f t="shared" si="13"/>
        <v/>
      </c>
      <c r="BH33" t="str">
        <f t="shared" si="13"/>
        <v/>
      </c>
      <c r="BI33" t="str">
        <f t="shared" si="13"/>
        <v/>
      </c>
      <c r="BJ33" t="str">
        <f t="shared" si="13"/>
        <v/>
      </c>
      <c r="BK33" t="str">
        <f t="shared" si="14"/>
        <v/>
      </c>
      <c r="BL33" t="str">
        <f t="shared" si="14"/>
        <v/>
      </c>
      <c r="BM33" t="str">
        <f t="shared" si="14"/>
        <v/>
      </c>
      <c r="BN33" t="str">
        <f t="shared" si="14"/>
        <v/>
      </c>
      <c r="BO33" t="str">
        <f t="shared" si="14"/>
        <v/>
      </c>
      <c r="BP33" t="str">
        <f t="shared" si="14"/>
        <v/>
      </c>
      <c r="BQ33" t="str">
        <f t="shared" si="14"/>
        <v/>
      </c>
      <c r="BR33" t="str">
        <f t="shared" si="14"/>
        <v/>
      </c>
      <c r="BS33" t="str">
        <f t="shared" si="14"/>
        <v/>
      </c>
      <c r="BT33" t="str">
        <f t="shared" si="14"/>
        <v/>
      </c>
      <c r="BU33" t="str">
        <f t="shared" si="14"/>
        <v/>
      </c>
      <c r="BV33" t="str">
        <f t="shared" si="14"/>
        <v/>
      </c>
    </row>
    <row r="34" spans="1:74" ht="14.4" x14ac:dyDescent="0.3">
      <c r="A34" s="163"/>
      <c r="B34" s="163"/>
      <c r="C34" s="163"/>
      <c r="D34" s="171"/>
      <c r="E34" s="171"/>
      <c r="F34" s="171"/>
      <c r="G34" s="171"/>
      <c r="H34" s="171"/>
      <c r="I34" s="171"/>
      <c r="J34" s="171"/>
      <c r="K34" s="171"/>
      <c r="L34" s="171"/>
      <c r="M34" s="171"/>
      <c r="N34" s="171"/>
      <c r="O34" s="171"/>
      <c r="P34" s="171"/>
      <c r="Q34" s="172" t="str">
        <f t="shared" si="0"/>
        <v/>
      </c>
      <c r="R34" s="173"/>
      <c r="S34" s="173"/>
      <c r="T34" s="173"/>
      <c r="U34" s="171"/>
      <c r="V34" s="171"/>
      <c r="W34" s="171"/>
      <c r="X34" s="171"/>
      <c r="Y34" s="171"/>
      <c r="Z34" s="171"/>
      <c r="AA34" s="171"/>
      <c r="AB34" s="171"/>
      <c r="AC34" s="171"/>
      <c r="AD34" s="171"/>
      <c r="AE34" s="172" t="str">
        <f t="shared" si="1"/>
        <v/>
      </c>
      <c r="AF34" s="172" t="str">
        <f t="shared" si="2"/>
        <v/>
      </c>
    </row>
    <row r="35" spans="1:74" ht="14.4" x14ac:dyDescent="0.3">
      <c r="A35" s="163"/>
      <c r="B35" s="163"/>
      <c r="C35" s="163"/>
      <c r="D35" s="171"/>
      <c r="E35" s="171"/>
      <c r="F35" s="171"/>
      <c r="G35" s="171"/>
      <c r="H35" s="171"/>
      <c r="I35" s="171"/>
      <c r="J35" s="171"/>
      <c r="K35" s="171"/>
      <c r="L35" s="171"/>
      <c r="M35" s="171"/>
      <c r="N35" s="171"/>
      <c r="O35" s="171"/>
      <c r="P35" s="171"/>
      <c r="Q35" s="172" t="str">
        <f t="shared" si="0"/>
        <v/>
      </c>
      <c r="R35" s="173"/>
      <c r="S35" s="173"/>
      <c r="T35" s="173"/>
      <c r="U35" s="171"/>
      <c r="V35" s="171"/>
      <c r="W35" s="171"/>
      <c r="X35" s="171"/>
      <c r="Y35" s="171"/>
      <c r="Z35" s="171"/>
      <c r="AA35" s="171"/>
      <c r="AB35" s="171"/>
      <c r="AC35" s="171"/>
      <c r="AD35" s="171"/>
      <c r="AE35" s="172" t="str">
        <f t="shared" si="1"/>
        <v/>
      </c>
      <c r="AF35" s="172" t="str">
        <f t="shared" si="2"/>
        <v/>
      </c>
    </row>
    <row r="36" spans="1:74" ht="14.4" x14ac:dyDescent="0.3">
      <c r="A36" s="163"/>
      <c r="B36" s="163"/>
      <c r="C36" s="163"/>
      <c r="D36" s="171"/>
      <c r="E36" s="171"/>
      <c r="F36" s="171"/>
      <c r="G36" s="171"/>
      <c r="H36" s="171"/>
      <c r="I36" s="171"/>
      <c r="J36" s="171"/>
      <c r="K36" s="171"/>
      <c r="L36" s="171"/>
      <c r="M36" s="171"/>
      <c r="N36" s="171"/>
      <c r="O36" s="171"/>
      <c r="P36" s="171"/>
      <c r="Q36" s="172" t="str">
        <f t="shared" si="0"/>
        <v/>
      </c>
      <c r="R36" s="173"/>
      <c r="S36" s="173"/>
      <c r="T36" s="173"/>
      <c r="U36" s="171"/>
      <c r="V36" s="171"/>
      <c r="W36" s="171"/>
      <c r="X36" s="171"/>
      <c r="Y36" s="171"/>
      <c r="Z36" s="171"/>
      <c r="AA36" s="171"/>
      <c r="AB36" s="171"/>
      <c r="AC36" s="171"/>
      <c r="AD36" s="171"/>
      <c r="AE36" s="172" t="str">
        <f t="shared" si="1"/>
        <v/>
      </c>
      <c r="AF36" s="172" t="str">
        <f t="shared" si="2"/>
        <v/>
      </c>
    </row>
    <row r="37" spans="1:74" ht="14.4" x14ac:dyDescent="0.3">
      <c r="A37" s="163"/>
      <c r="B37" s="163"/>
      <c r="C37" s="163"/>
      <c r="D37" s="171"/>
      <c r="E37" s="171"/>
      <c r="F37" s="171"/>
      <c r="G37" s="171"/>
      <c r="H37" s="171"/>
      <c r="I37" s="171"/>
      <c r="J37" s="171"/>
      <c r="K37" s="171"/>
      <c r="L37" s="171"/>
      <c r="M37" s="171"/>
      <c r="N37" s="171"/>
      <c r="O37" s="171"/>
      <c r="P37" s="171"/>
      <c r="Q37" s="172" t="str">
        <f t="shared" si="0"/>
        <v/>
      </c>
      <c r="R37" s="173"/>
      <c r="S37" s="173"/>
      <c r="T37" s="173"/>
      <c r="U37" s="171"/>
      <c r="V37" s="171"/>
      <c r="W37" s="171"/>
      <c r="X37" s="171"/>
      <c r="Y37" s="171"/>
      <c r="Z37" s="171"/>
      <c r="AA37" s="171"/>
      <c r="AB37" s="171"/>
      <c r="AC37" s="171"/>
      <c r="AD37" s="171"/>
      <c r="AE37" s="172" t="str">
        <f t="shared" si="1"/>
        <v/>
      </c>
      <c r="AF37" s="172" t="str">
        <f t="shared" si="2"/>
        <v/>
      </c>
    </row>
    <row r="38" spans="1:74" ht="14.4" x14ac:dyDescent="0.3">
      <c r="A38" s="163"/>
      <c r="B38" s="163"/>
      <c r="C38" s="163"/>
      <c r="D38" s="171"/>
      <c r="E38" s="171"/>
      <c r="F38" s="171"/>
      <c r="G38" s="171"/>
      <c r="H38" s="171"/>
      <c r="I38" s="171"/>
      <c r="J38" s="171"/>
      <c r="K38" s="171"/>
      <c r="L38" s="171"/>
      <c r="M38" s="171"/>
      <c r="N38" s="171"/>
      <c r="O38" s="171"/>
      <c r="P38" s="171"/>
      <c r="Q38" s="172" t="str">
        <f t="shared" si="0"/>
        <v/>
      </c>
      <c r="R38" s="173"/>
      <c r="S38" s="173"/>
      <c r="T38" s="173"/>
      <c r="U38" s="171"/>
      <c r="V38" s="171"/>
      <c r="W38" s="171"/>
      <c r="X38" s="171"/>
      <c r="Y38" s="171"/>
      <c r="Z38" s="171"/>
      <c r="AA38" s="171"/>
      <c r="AB38" s="171"/>
      <c r="AC38" s="171"/>
      <c r="AD38" s="171"/>
      <c r="AE38" s="172" t="str">
        <f t="shared" si="1"/>
        <v/>
      </c>
      <c r="AF38" s="172" t="str">
        <f t="shared" si="2"/>
        <v/>
      </c>
    </row>
    <row r="39" spans="1:74" ht="14.4" x14ac:dyDescent="0.3">
      <c r="A39" s="163"/>
      <c r="B39" s="163"/>
      <c r="C39" s="163"/>
      <c r="D39" s="171"/>
      <c r="E39" s="171"/>
      <c r="F39" s="171"/>
      <c r="G39" s="171"/>
      <c r="H39" s="171"/>
      <c r="I39" s="171"/>
      <c r="J39" s="171"/>
      <c r="K39" s="171"/>
      <c r="L39" s="171"/>
      <c r="M39" s="171"/>
      <c r="N39" s="171"/>
      <c r="O39" s="171"/>
      <c r="P39" s="171"/>
      <c r="Q39" s="172" t="str">
        <f t="shared" si="0"/>
        <v/>
      </c>
      <c r="R39" s="173"/>
      <c r="S39" s="173"/>
      <c r="T39" s="173"/>
      <c r="U39" s="171"/>
      <c r="V39" s="171"/>
      <c r="W39" s="171"/>
      <c r="X39" s="171"/>
      <c r="Y39" s="171"/>
      <c r="Z39" s="171"/>
      <c r="AA39" s="171"/>
      <c r="AB39" s="171"/>
      <c r="AC39" s="171"/>
      <c r="AD39" s="171"/>
      <c r="AE39" s="172" t="str">
        <f t="shared" si="1"/>
        <v/>
      </c>
      <c r="AF39" s="172" t="str">
        <f t="shared" si="2"/>
        <v/>
      </c>
    </row>
    <row r="40" spans="1:74" ht="14.4" x14ac:dyDescent="0.3">
      <c r="A40" s="163"/>
      <c r="B40" s="163"/>
      <c r="C40" s="163"/>
      <c r="D40" s="171"/>
      <c r="E40" s="171"/>
      <c r="F40" s="171"/>
      <c r="G40" s="171"/>
      <c r="H40" s="171"/>
      <c r="I40" s="171"/>
      <c r="J40" s="171"/>
      <c r="K40" s="171"/>
      <c r="L40" s="171"/>
      <c r="M40" s="171"/>
      <c r="N40" s="171"/>
      <c r="O40" s="171"/>
      <c r="P40" s="171"/>
      <c r="Q40" s="172" t="str">
        <f t="shared" si="0"/>
        <v/>
      </c>
      <c r="R40" s="173"/>
      <c r="S40" s="173"/>
      <c r="T40" s="173"/>
      <c r="U40" s="171"/>
      <c r="V40" s="171"/>
      <c r="W40" s="171"/>
      <c r="X40" s="171"/>
      <c r="Y40" s="171"/>
      <c r="Z40" s="171"/>
      <c r="AA40" s="171"/>
      <c r="AB40" s="171"/>
      <c r="AC40" s="171"/>
      <c r="AD40" s="171"/>
      <c r="AE40" s="172" t="str">
        <f t="shared" si="1"/>
        <v/>
      </c>
      <c r="AF40" s="172" t="str">
        <f t="shared" si="2"/>
        <v/>
      </c>
    </row>
    <row r="41" spans="1:74" ht="14.4" x14ac:dyDescent="0.3">
      <c r="A41" s="163"/>
      <c r="B41" s="163"/>
      <c r="C41" s="163"/>
      <c r="D41" s="171"/>
      <c r="E41" s="171"/>
      <c r="F41" s="171"/>
      <c r="G41" s="171"/>
      <c r="H41" s="171"/>
      <c r="I41" s="171"/>
      <c r="J41" s="171"/>
      <c r="K41" s="171"/>
      <c r="L41" s="171"/>
      <c r="M41" s="171"/>
      <c r="N41" s="171"/>
      <c r="O41" s="171"/>
      <c r="P41" s="171"/>
      <c r="Q41" s="172" t="str">
        <f t="shared" si="0"/>
        <v/>
      </c>
      <c r="R41" s="173"/>
      <c r="S41" s="173"/>
      <c r="T41" s="173"/>
      <c r="U41" s="171"/>
      <c r="V41" s="171"/>
      <c r="W41" s="171"/>
      <c r="X41" s="171"/>
      <c r="Y41" s="171"/>
      <c r="Z41" s="171"/>
      <c r="AA41" s="171"/>
      <c r="AB41" s="171"/>
      <c r="AC41" s="171"/>
      <c r="AD41" s="171"/>
      <c r="AE41" s="172" t="str">
        <f t="shared" si="1"/>
        <v/>
      </c>
      <c r="AF41" s="172" t="str">
        <f t="shared" si="2"/>
        <v/>
      </c>
    </row>
    <row r="42" spans="1:74" ht="14.4" x14ac:dyDescent="0.3">
      <c r="A42" s="163"/>
      <c r="B42" s="163"/>
      <c r="C42" s="163"/>
      <c r="D42" s="171"/>
      <c r="E42" s="171"/>
      <c r="F42" s="171"/>
      <c r="G42" s="171"/>
      <c r="H42" s="171"/>
      <c r="I42" s="171"/>
      <c r="J42" s="171"/>
      <c r="K42" s="171"/>
      <c r="L42" s="171"/>
      <c r="M42" s="171"/>
      <c r="N42" s="171"/>
      <c r="O42" s="171"/>
      <c r="P42" s="171"/>
      <c r="Q42" s="172" t="str">
        <f t="shared" si="0"/>
        <v/>
      </c>
      <c r="R42" s="173"/>
      <c r="S42" s="173"/>
      <c r="T42" s="173"/>
      <c r="U42" s="171"/>
      <c r="V42" s="171"/>
      <c r="W42" s="171"/>
      <c r="X42" s="171"/>
      <c r="Y42" s="171"/>
      <c r="Z42" s="171"/>
      <c r="AA42" s="171"/>
      <c r="AB42" s="171"/>
      <c r="AC42" s="171"/>
      <c r="AD42" s="171"/>
      <c r="AE42" s="172" t="str">
        <f t="shared" si="1"/>
        <v/>
      </c>
      <c r="AF42" s="172" t="str">
        <f t="shared" si="2"/>
        <v/>
      </c>
    </row>
    <row r="43" spans="1:74" ht="14.4" x14ac:dyDescent="0.3">
      <c r="A43" s="163"/>
      <c r="B43" s="163"/>
      <c r="C43" s="163"/>
      <c r="D43" s="171"/>
      <c r="E43" s="171"/>
      <c r="F43" s="171"/>
      <c r="G43" s="171"/>
      <c r="H43" s="171"/>
      <c r="I43" s="171"/>
      <c r="J43" s="171"/>
      <c r="K43" s="171"/>
      <c r="L43" s="171"/>
      <c r="M43" s="171"/>
      <c r="N43" s="171"/>
      <c r="O43" s="171"/>
      <c r="P43" s="171"/>
      <c r="Q43" s="172" t="str">
        <f t="shared" si="0"/>
        <v/>
      </c>
      <c r="R43" s="173"/>
      <c r="S43" s="173"/>
      <c r="T43" s="173"/>
      <c r="U43" s="171"/>
      <c r="V43" s="171"/>
      <c r="W43" s="171"/>
      <c r="X43" s="171"/>
      <c r="Y43" s="171"/>
      <c r="Z43" s="171"/>
      <c r="AA43" s="171"/>
      <c r="AB43" s="171"/>
      <c r="AC43" s="171"/>
      <c r="AD43" s="171"/>
      <c r="AE43" s="172" t="str">
        <f t="shared" si="1"/>
        <v/>
      </c>
      <c r="AF43" s="172" t="str">
        <f t="shared" si="2"/>
        <v/>
      </c>
    </row>
    <row r="44" spans="1:74" ht="14.4" x14ac:dyDescent="0.3">
      <c r="A44" s="163"/>
      <c r="B44" s="163"/>
      <c r="C44" s="163"/>
      <c r="D44" s="171"/>
      <c r="E44" s="171"/>
      <c r="F44" s="171"/>
      <c r="G44" s="171"/>
      <c r="H44" s="171"/>
      <c r="I44" s="171"/>
      <c r="J44" s="171"/>
      <c r="K44" s="171"/>
      <c r="L44" s="171"/>
      <c r="M44" s="171"/>
      <c r="N44" s="171"/>
      <c r="O44" s="171"/>
      <c r="P44" s="171"/>
      <c r="Q44" s="172" t="str">
        <f t="shared" si="0"/>
        <v/>
      </c>
      <c r="R44" s="173"/>
      <c r="S44" s="173"/>
      <c r="T44" s="173"/>
      <c r="U44" s="171"/>
      <c r="V44" s="171"/>
      <c r="W44" s="171"/>
      <c r="X44" s="171"/>
      <c r="Y44" s="171"/>
      <c r="Z44" s="171"/>
      <c r="AA44" s="171"/>
      <c r="AB44" s="171"/>
      <c r="AC44" s="171"/>
      <c r="AD44" s="171"/>
      <c r="AE44" s="172" t="str">
        <f t="shared" si="1"/>
        <v/>
      </c>
      <c r="AF44" s="172" t="str">
        <f t="shared" si="2"/>
        <v/>
      </c>
    </row>
    <row r="45" spans="1:74" ht="14.4" x14ac:dyDescent="0.3">
      <c r="A45" s="163"/>
      <c r="B45" s="163"/>
      <c r="C45" s="163"/>
      <c r="D45" s="171"/>
      <c r="E45" s="171"/>
      <c r="F45" s="171"/>
      <c r="G45" s="171"/>
      <c r="H45" s="171"/>
      <c r="I45" s="171"/>
      <c r="J45" s="171"/>
      <c r="K45" s="171"/>
      <c r="L45" s="171"/>
      <c r="M45" s="171"/>
      <c r="N45" s="171"/>
      <c r="O45" s="171"/>
      <c r="P45" s="171"/>
      <c r="Q45" s="172" t="str">
        <f t="shared" si="0"/>
        <v/>
      </c>
      <c r="R45" s="173"/>
      <c r="S45" s="173"/>
      <c r="T45" s="173"/>
      <c r="U45" s="171"/>
      <c r="V45" s="171"/>
      <c r="W45" s="171"/>
      <c r="X45" s="171"/>
      <c r="Y45" s="171"/>
      <c r="Z45" s="171"/>
      <c r="AA45" s="171"/>
      <c r="AB45" s="171"/>
      <c r="AC45" s="171"/>
      <c r="AD45" s="171"/>
      <c r="AE45" s="172" t="str">
        <f t="shared" si="1"/>
        <v/>
      </c>
      <c r="AF45" s="172" t="str">
        <f t="shared" si="2"/>
        <v/>
      </c>
    </row>
    <row r="46" spans="1:74" ht="14.4" x14ac:dyDescent="0.3">
      <c r="A46" s="163"/>
      <c r="B46" s="163"/>
      <c r="C46" s="163"/>
      <c r="D46" s="171"/>
      <c r="E46" s="171"/>
      <c r="F46" s="171"/>
      <c r="G46" s="171"/>
      <c r="H46" s="171"/>
      <c r="I46" s="171"/>
      <c r="J46" s="171"/>
      <c r="K46" s="171"/>
      <c r="L46" s="171"/>
      <c r="M46" s="171"/>
      <c r="N46" s="171"/>
      <c r="O46" s="171"/>
      <c r="P46" s="171"/>
      <c r="Q46" s="172" t="str">
        <f t="shared" si="0"/>
        <v/>
      </c>
      <c r="R46" s="173"/>
      <c r="S46" s="173"/>
      <c r="T46" s="173"/>
      <c r="U46" s="171"/>
      <c r="V46" s="171"/>
      <c r="W46" s="171"/>
      <c r="X46" s="171"/>
      <c r="Y46" s="171"/>
      <c r="Z46" s="171"/>
      <c r="AA46" s="171"/>
      <c r="AB46" s="171"/>
      <c r="AC46" s="171"/>
      <c r="AD46" s="171"/>
      <c r="AE46" s="172" t="str">
        <f t="shared" si="1"/>
        <v/>
      </c>
      <c r="AF46" s="172" t="str">
        <f t="shared" si="2"/>
        <v/>
      </c>
    </row>
    <row r="47" spans="1:74" ht="14.4" x14ac:dyDescent="0.3">
      <c r="A47" s="163"/>
      <c r="B47" s="163"/>
      <c r="C47" s="163"/>
      <c r="D47" s="171"/>
      <c r="E47" s="171"/>
      <c r="F47" s="171"/>
      <c r="G47" s="171"/>
      <c r="H47" s="171"/>
      <c r="I47" s="171"/>
      <c r="J47" s="171"/>
      <c r="K47" s="171"/>
      <c r="L47" s="171"/>
      <c r="M47" s="171"/>
      <c r="N47" s="171"/>
      <c r="O47" s="171"/>
      <c r="P47" s="171"/>
      <c r="Q47" s="172" t="str">
        <f t="shared" si="0"/>
        <v/>
      </c>
      <c r="R47" s="173"/>
      <c r="S47" s="173"/>
      <c r="T47" s="173"/>
      <c r="U47" s="171"/>
      <c r="V47" s="171"/>
      <c r="W47" s="171"/>
      <c r="X47" s="171"/>
      <c r="Y47" s="171"/>
      <c r="Z47" s="171"/>
      <c r="AA47" s="171"/>
      <c r="AB47" s="171"/>
      <c r="AC47" s="171"/>
      <c r="AD47" s="171"/>
      <c r="AE47" s="172" t="str">
        <f t="shared" si="1"/>
        <v/>
      </c>
      <c r="AF47" s="172" t="str">
        <f t="shared" si="2"/>
        <v/>
      </c>
    </row>
    <row r="48" spans="1:74" ht="14.4" x14ac:dyDescent="0.3">
      <c r="A48" s="163"/>
      <c r="B48" s="163"/>
      <c r="C48" s="163"/>
      <c r="D48" s="171"/>
      <c r="E48" s="171"/>
      <c r="F48" s="171"/>
      <c r="G48" s="171"/>
      <c r="H48" s="171"/>
      <c r="I48" s="171"/>
      <c r="J48" s="171"/>
      <c r="K48" s="171"/>
      <c r="L48" s="171"/>
      <c r="M48" s="171"/>
      <c r="N48" s="171"/>
      <c r="O48" s="171"/>
      <c r="P48" s="171"/>
      <c r="Q48" s="172" t="str">
        <f t="shared" si="0"/>
        <v/>
      </c>
      <c r="R48" s="173"/>
      <c r="S48" s="173"/>
      <c r="T48" s="173"/>
      <c r="U48" s="171"/>
      <c r="V48" s="171"/>
      <c r="W48" s="171"/>
      <c r="X48" s="171"/>
      <c r="Y48" s="171"/>
      <c r="Z48" s="171"/>
      <c r="AA48" s="171"/>
      <c r="AB48" s="171"/>
      <c r="AC48" s="171"/>
      <c r="AD48" s="171"/>
      <c r="AE48" s="172" t="str">
        <f t="shared" si="1"/>
        <v/>
      </c>
      <c r="AF48" s="172" t="str">
        <f t="shared" si="2"/>
        <v/>
      </c>
    </row>
    <row r="49" spans="1:32" ht="14.4" x14ac:dyDescent="0.3">
      <c r="A49" s="163"/>
      <c r="B49" s="163"/>
      <c r="C49" s="163"/>
      <c r="D49" s="171"/>
      <c r="E49" s="171"/>
      <c r="F49" s="171"/>
      <c r="G49" s="171"/>
      <c r="H49" s="171"/>
      <c r="I49" s="171"/>
      <c r="J49" s="171"/>
      <c r="K49" s="171"/>
      <c r="L49" s="171"/>
      <c r="M49" s="171"/>
      <c r="N49" s="171"/>
      <c r="O49" s="171"/>
      <c r="P49" s="171"/>
      <c r="Q49" s="172" t="str">
        <f t="shared" si="0"/>
        <v/>
      </c>
      <c r="R49" s="173"/>
      <c r="S49" s="173"/>
      <c r="T49" s="173"/>
      <c r="U49" s="171"/>
      <c r="V49" s="171"/>
      <c r="W49" s="171"/>
      <c r="X49" s="171"/>
      <c r="Y49" s="171"/>
      <c r="Z49" s="171"/>
      <c r="AA49" s="171"/>
      <c r="AB49" s="171"/>
      <c r="AC49" s="171"/>
      <c r="AD49" s="171"/>
      <c r="AE49" s="172" t="str">
        <f t="shared" si="1"/>
        <v/>
      </c>
      <c r="AF49" s="172" t="str">
        <f t="shared" si="2"/>
        <v/>
      </c>
    </row>
    <row r="50" spans="1:32" ht="14.4" x14ac:dyDescent="0.3">
      <c r="A50" s="163"/>
      <c r="B50" s="163"/>
      <c r="C50" s="163"/>
      <c r="D50" s="171"/>
      <c r="E50" s="171"/>
      <c r="F50" s="171"/>
      <c r="G50" s="171"/>
      <c r="H50" s="171"/>
      <c r="I50" s="171"/>
      <c r="J50" s="171"/>
      <c r="K50" s="171"/>
      <c r="L50" s="171"/>
      <c r="M50" s="171"/>
      <c r="N50" s="171"/>
      <c r="O50" s="171"/>
      <c r="P50" s="171"/>
      <c r="Q50" s="172" t="str">
        <f t="shared" si="0"/>
        <v/>
      </c>
      <c r="R50" s="173"/>
      <c r="S50" s="173"/>
      <c r="T50" s="173"/>
      <c r="U50" s="171"/>
      <c r="V50" s="171"/>
      <c r="W50" s="171"/>
      <c r="X50" s="171"/>
      <c r="Y50" s="171"/>
      <c r="Z50" s="171"/>
      <c r="AA50" s="171"/>
      <c r="AB50" s="171"/>
      <c r="AC50" s="171"/>
      <c r="AD50" s="171"/>
      <c r="AE50" s="172" t="str">
        <f t="shared" si="1"/>
        <v/>
      </c>
      <c r="AF50" s="172" t="str">
        <f t="shared" si="2"/>
        <v/>
      </c>
    </row>
    <row r="51" spans="1:32" ht="14.4" x14ac:dyDescent="0.3">
      <c r="A51" s="163"/>
      <c r="B51" s="163"/>
      <c r="C51" s="163"/>
      <c r="D51" s="171"/>
      <c r="E51" s="171"/>
      <c r="F51" s="171"/>
      <c r="G51" s="171"/>
      <c r="H51" s="171"/>
      <c r="I51" s="171"/>
      <c r="J51" s="171"/>
      <c r="K51" s="171"/>
      <c r="L51" s="171"/>
      <c r="M51" s="171"/>
      <c r="N51" s="171"/>
      <c r="O51" s="171"/>
      <c r="P51" s="171"/>
      <c r="Q51" s="172" t="str">
        <f t="shared" si="0"/>
        <v/>
      </c>
      <c r="R51" s="173"/>
      <c r="S51" s="173"/>
      <c r="T51" s="173"/>
      <c r="U51" s="171"/>
      <c r="V51" s="171"/>
      <c r="W51" s="171"/>
      <c r="X51" s="171"/>
      <c r="Y51" s="171"/>
      <c r="Z51" s="171"/>
      <c r="AA51" s="171"/>
      <c r="AB51" s="171"/>
      <c r="AC51" s="171"/>
      <c r="AD51" s="171"/>
      <c r="AE51" s="172" t="str">
        <f t="shared" si="1"/>
        <v/>
      </c>
      <c r="AF51" s="172" t="str">
        <f t="shared" si="2"/>
        <v/>
      </c>
    </row>
    <row r="52" spans="1:32" ht="14.4" x14ac:dyDescent="0.3">
      <c r="A52" s="163"/>
      <c r="B52" s="163"/>
      <c r="C52" s="163"/>
      <c r="D52" s="171"/>
      <c r="E52" s="171"/>
      <c r="F52" s="171"/>
      <c r="G52" s="171"/>
      <c r="H52" s="171"/>
      <c r="I52" s="171"/>
      <c r="J52" s="171"/>
      <c r="K52" s="171"/>
      <c r="L52" s="171"/>
      <c r="M52" s="171"/>
      <c r="N52" s="171"/>
      <c r="O52" s="171"/>
      <c r="P52" s="171"/>
      <c r="Q52" s="172" t="str">
        <f t="shared" si="0"/>
        <v/>
      </c>
      <c r="R52" s="173"/>
      <c r="S52" s="173"/>
      <c r="T52" s="173"/>
      <c r="U52" s="171"/>
      <c r="V52" s="171"/>
      <c r="W52" s="171"/>
      <c r="X52" s="171"/>
      <c r="Y52" s="171"/>
      <c r="Z52" s="171"/>
      <c r="AA52" s="171"/>
      <c r="AB52" s="171"/>
      <c r="AC52" s="171"/>
      <c r="AD52" s="171"/>
      <c r="AE52" s="172" t="str">
        <f t="shared" si="1"/>
        <v/>
      </c>
      <c r="AF52" s="172" t="str">
        <f t="shared" si="2"/>
        <v/>
      </c>
    </row>
    <row r="53" spans="1:32" ht="14.4" x14ac:dyDescent="0.3">
      <c r="A53" s="163"/>
      <c r="B53" s="163"/>
      <c r="C53" s="163"/>
      <c r="D53" s="171"/>
      <c r="E53" s="171"/>
      <c r="F53" s="171"/>
      <c r="G53" s="171"/>
      <c r="H53" s="171"/>
      <c r="I53" s="171"/>
      <c r="J53" s="171"/>
      <c r="K53" s="171"/>
      <c r="L53" s="171"/>
      <c r="M53" s="171"/>
      <c r="N53" s="171"/>
      <c r="O53" s="171"/>
      <c r="P53" s="171"/>
      <c r="Q53" s="172" t="str">
        <f t="shared" si="0"/>
        <v/>
      </c>
      <c r="R53" s="173"/>
      <c r="S53" s="173"/>
      <c r="T53" s="173"/>
      <c r="U53" s="171"/>
      <c r="V53" s="171"/>
      <c r="W53" s="171"/>
      <c r="X53" s="171"/>
      <c r="Y53" s="171"/>
      <c r="Z53" s="171"/>
      <c r="AA53" s="171"/>
      <c r="AB53" s="171"/>
      <c r="AC53" s="171"/>
      <c r="AD53" s="171"/>
      <c r="AE53" s="172" t="str">
        <f t="shared" si="1"/>
        <v/>
      </c>
      <c r="AF53" s="172" t="str">
        <f t="shared" si="2"/>
        <v/>
      </c>
    </row>
    <row r="54" spans="1:32" ht="14.4" x14ac:dyDescent="0.3">
      <c r="A54" s="163"/>
      <c r="B54" s="163"/>
      <c r="C54" s="163"/>
      <c r="D54" s="171"/>
      <c r="E54" s="171"/>
      <c r="F54" s="171"/>
      <c r="G54" s="171"/>
      <c r="H54" s="171"/>
      <c r="I54" s="171"/>
      <c r="J54" s="171"/>
      <c r="K54" s="171"/>
      <c r="L54" s="171"/>
      <c r="M54" s="171"/>
      <c r="N54" s="171"/>
      <c r="O54" s="171"/>
      <c r="P54" s="171"/>
      <c r="Q54" s="172" t="str">
        <f t="shared" si="0"/>
        <v/>
      </c>
      <c r="R54" s="173"/>
      <c r="S54" s="173"/>
      <c r="T54" s="173"/>
      <c r="U54" s="171"/>
      <c r="V54" s="171"/>
      <c r="W54" s="171"/>
      <c r="X54" s="171"/>
      <c r="Y54" s="171"/>
      <c r="Z54" s="171"/>
      <c r="AA54" s="171"/>
      <c r="AB54" s="171"/>
      <c r="AC54" s="171"/>
      <c r="AD54" s="171"/>
      <c r="AE54" s="172" t="str">
        <f t="shared" si="1"/>
        <v/>
      </c>
      <c r="AF54" s="172" t="str">
        <f t="shared" si="2"/>
        <v/>
      </c>
    </row>
    <row r="55" spans="1:32" ht="14.4" x14ac:dyDescent="0.3">
      <c r="A55" s="163"/>
      <c r="B55" s="163"/>
      <c r="C55" s="163"/>
      <c r="D55" s="171"/>
      <c r="E55" s="171"/>
      <c r="F55" s="171"/>
      <c r="G55" s="171"/>
      <c r="H55" s="171"/>
      <c r="I55" s="171"/>
      <c r="J55" s="171"/>
      <c r="K55" s="171"/>
      <c r="L55" s="171"/>
      <c r="M55" s="171"/>
      <c r="N55" s="171"/>
      <c r="O55" s="171"/>
      <c r="P55" s="171"/>
      <c r="Q55" s="172" t="str">
        <f t="shared" si="0"/>
        <v/>
      </c>
      <c r="R55" s="173"/>
      <c r="S55" s="173"/>
      <c r="T55" s="173"/>
      <c r="U55" s="171"/>
      <c r="V55" s="171"/>
      <c r="W55" s="171"/>
      <c r="X55" s="171"/>
      <c r="Y55" s="171"/>
      <c r="Z55" s="171"/>
      <c r="AA55" s="171"/>
      <c r="AB55" s="171"/>
      <c r="AC55" s="171"/>
      <c r="AD55" s="171"/>
      <c r="AE55" s="172" t="str">
        <f t="shared" si="1"/>
        <v/>
      </c>
      <c r="AF55" s="172" t="str">
        <f t="shared" si="2"/>
        <v/>
      </c>
    </row>
    <row r="56" spans="1:32" ht="14.4" x14ac:dyDescent="0.3">
      <c r="A56" s="163"/>
      <c r="B56" s="163"/>
      <c r="C56" s="163"/>
      <c r="D56" s="171"/>
      <c r="E56" s="171"/>
      <c r="F56" s="171"/>
      <c r="G56" s="171"/>
      <c r="H56" s="171"/>
      <c r="I56" s="171"/>
      <c r="J56" s="171"/>
      <c r="K56" s="171"/>
      <c r="L56" s="171"/>
      <c r="M56" s="171"/>
      <c r="N56" s="171"/>
      <c r="O56" s="171"/>
      <c r="P56" s="171"/>
      <c r="Q56" s="172" t="str">
        <f t="shared" si="0"/>
        <v/>
      </c>
      <c r="R56" s="173"/>
      <c r="S56" s="173"/>
      <c r="T56" s="173"/>
      <c r="U56" s="171"/>
      <c r="V56" s="171"/>
      <c r="W56" s="171"/>
      <c r="X56" s="171"/>
      <c r="Y56" s="171"/>
      <c r="Z56" s="171"/>
      <c r="AA56" s="171"/>
      <c r="AB56" s="171"/>
      <c r="AC56" s="171"/>
      <c r="AD56" s="171"/>
      <c r="AE56" s="172" t="str">
        <f t="shared" si="1"/>
        <v/>
      </c>
      <c r="AF56" s="172" t="str">
        <f t="shared" si="2"/>
        <v/>
      </c>
    </row>
    <row r="57" spans="1:32" ht="14.4" x14ac:dyDescent="0.3">
      <c r="A57" s="163"/>
      <c r="B57" s="163"/>
      <c r="C57" s="163"/>
      <c r="D57" s="171"/>
      <c r="E57" s="171"/>
      <c r="F57" s="171"/>
      <c r="G57" s="171"/>
      <c r="H57" s="171"/>
      <c r="I57" s="171"/>
      <c r="J57" s="171"/>
      <c r="K57" s="171"/>
      <c r="L57" s="171"/>
      <c r="M57" s="171"/>
      <c r="N57" s="171"/>
      <c r="O57" s="171"/>
      <c r="P57" s="171"/>
      <c r="Q57" s="172" t="str">
        <f t="shared" si="0"/>
        <v/>
      </c>
      <c r="R57" s="173"/>
      <c r="S57" s="173"/>
      <c r="T57" s="173"/>
      <c r="U57" s="171"/>
      <c r="V57" s="171"/>
      <c r="W57" s="171"/>
      <c r="X57" s="171"/>
      <c r="Y57" s="171"/>
      <c r="Z57" s="171"/>
      <c r="AA57" s="171"/>
      <c r="AB57" s="171"/>
      <c r="AC57" s="171"/>
      <c r="AD57" s="171"/>
      <c r="AE57" s="172" t="str">
        <f t="shared" si="1"/>
        <v/>
      </c>
      <c r="AF57" s="172" t="str">
        <f t="shared" si="2"/>
        <v/>
      </c>
    </row>
    <row r="58" spans="1:32" ht="14.4" x14ac:dyDescent="0.3">
      <c r="A58" s="163"/>
      <c r="B58" s="163"/>
      <c r="C58" s="163"/>
      <c r="D58" s="171"/>
      <c r="E58" s="171"/>
      <c r="F58" s="171"/>
      <c r="G58" s="171"/>
      <c r="H58" s="171"/>
      <c r="I58" s="171"/>
      <c r="J58" s="171"/>
      <c r="K58" s="171"/>
      <c r="L58" s="171"/>
      <c r="M58" s="171"/>
      <c r="N58" s="171"/>
      <c r="O58" s="171"/>
      <c r="P58" s="171"/>
      <c r="Q58" s="172" t="str">
        <f t="shared" si="0"/>
        <v/>
      </c>
      <c r="R58" s="173"/>
      <c r="S58" s="173"/>
      <c r="T58" s="173"/>
      <c r="U58" s="171"/>
      <c r="V58" s="171"/>
      <c r="W58" s="171"/>
      <c r="X58" s="171"/>
      <c r="Y58" s="171"/>
      <c r="Z58" s="171"/>
      <c r="AA58" s="171"/>
      <c r="AB58" s="171"/>
      <c r="AC58" s="171"/>
      <c r="AD58" s="171"/>
      <c r="AE58" s="172" t="str">
        <f t="shared" si="1"/>
        <v/>
      </c>
      <c r="AF58" s="172" t="str">
        <f t="shared" si="2"/>
        <v/>
      </c>
    </row>
    <row r="59" spans="1:32" ht="14.4" x14ac:dyDescent="0.3">
      <c r="A59" s="163"/>
      <c r="B59" s="163"/>
      <c r="C59" s="163"/>
      <c r="D59" s="171"/>
      <c r="E59" s="171"/>
      <c r="F59" s="171"/>
      <c r="G59" s="171"/>
      <c r="H59" s="171"/>
      <c r="I59" s="171"/>
      <c r="J59" s="171"/>
      <c r="K59" s="171"/>
      <c r="L59" s="171"/>
      <c r="M59" s="171"/>
      <c r="N59" s="171"/>
      <c r="O59" s="171"/>
      <c r="P59" s="171"/>
      <c r="Q59" s="172" t="str">
        <f t="shared" si="0"/>
        <v/>
      </c>
      <c r="R59" s="173"/>
      <c r="S59" s="173"/>
      <c r="T59" s="173"/>
      <c r="U59" s="171"/>
      <c r="V59" s="171"/>
      <c r="W59" s="171"/>
      <c r="X59" s="171"/>
      <c r="Y59" s="171"/>
      <c r="Z59" s="171"/>
      <c r="AA59" s="171"/>
      <c r="AB59" s="171"/>
      <c r="AC59" s="171"/>
      <c r="AD59" s="171"/>
      <c r="AE59" s="172" t="str">
        <f t="shared" si="1"/>
        <v/>
      </c>
      <c r="AF59" s="172" t="str">
        <f t="shared" si="2"/>
        <v/>
      </c>
    </row>
    <row r="60" spans="1:32" ht="14.4" x14ac:dyDescent="0.3">
      <c r="A60" s="163"/>
      <c r="B60" s="163"/>
      <c r="C60" s="163"/>
      <c r="D60" s="171"/>
      <c r="E60" s="171"/>
      <c r="F60" s="171"/>
      <c r="G60" s="171"/>
      <c r="H60" s="171"/>
      <c r="I60" s="171"/>
      <c r="J60" s="171"/>
      <c r="K60" s="171"/>
      <c r="L60" s="171"/>
      <c r="M60" s="171"/>
      <c r="N60" s="171"/>
      <c r="O60" s="171"/>
      <c r="P60" s="171"/>
      <c r="Q60" s="172" t="str">
        <f t="shared" si="0"/>
        <v/>
      </c>
      <c r="R60" s="173"/>
      <c r="S60" s="173"/>
      <c r="T60" s="173"/>
      <c r="U60" s="171"/>
      <c r="V60" s="171"/>
      <c r="W60" s="171"/>
      <c r="X60" s="171"/>
      <c r="Y60" s="171"/>
      <c r="Z60" s="171"/>
      <c r="AA60" s="171"/>
      <c r="AB60" s="171"/>
      <c r="AC60" s="171"/>
      <c r="AD60" s="171"/>
      <c r="AE60" s="172" t="str">
        <f t="shared" si="1"/>
        <v/>
      </c>
      <c r="AF60" s="172" t="str">
        <f t="shared" si="2"/>
        <v/>
      </c>
    </row>
    <row r="61" spans="1:32" ht="14.4" x14ac:dyDescent="0.3">
      <c r="A61" s="163"/>
      <c r="B61" s="163"/>
      <c r="C61" s="163"/>
      <c r="D61" s="171"/>
      <c r="E61" s="171"/>
      <c r="F61" s="171"/>
      <c r="G61" s="171"/>
      <c r="H61" s="171"/>
      <c r="I61" s="171"/>
      <c r="J61" s="171"/>
      <c r="K61" s="171"/>
      <c r="L61" s="171"/>
      <c r="M61" s="171"/>
      <c r="N61" s="171"/>
      <c r="O61" s="171"/>
      <c r="P61" s="171"/>
      <c r="Q61" s="172" t="str">
        <f t="shared" si="0"/>
        <v/>
      </c>
      <c r="R61" s="173"/>
      <c r="S61" s="173"/>
      <c r="T61" s="173"/>
      <c r="U61" s="171"/>
      <c r="V61" s="171"/>
      <c r="W61" s="171"/>
      <c r="X61" s="171"/>
      <c r="Y61" s="171"/>
      <c r="Z61" s="171"/>
      <c r="AA61" s="171"/>
      <c r="AB61" s="171"/>
      <c r="AC61" s="171"/>
      <c r="AD61" s="171"/>
      <c r="AE61" s="172" t="str">
        <f t="shared" si="1"/>
        <v/>
      </c>
      <c r="AF61" s="172" t="str">
        <f t="shared" si="2"/>
        <v/>
      </c>
    </row>
    <row r="62" spans="1:32" ht="14.4" x14ac:dyDescent="0.3">
      <c r="A62" s="163"/>
      <c r="B62" s="163"/>
      <c r="C62" s="163"/>
      <c r="D62" s="171"/>
      <c r="E62" s="171"/>
      <c r="F62" s="171"/>
      <c r="G62" s="171"/>
      <c r="H62" s="171"/>
      <c r="I62" s="171"/>
      <c r="J62" s="171"/>
      <c r="K62" s="171"/>
      <c r="L62" s="171"/>
      <c r="M62" s="171"/>
      <c r="N62" s="171"/>
      <c r="O62" s="171"/>
      <c r="P62" s="171"/>
      <c r="Q62" s="172" t="str">
        <f t="shared" si="0"/>
        <v/>
      </c>
      <c r="R62" s="173"/>
      <c r="S62" s="173"/>
      <c r="T62" s="173"/>
      <c r="U62" s="171"/>
      <c r="V62" s="171"/>
      <c r="W62" s="171"/>
      <c r="X62" s="171"/>
      <c r="Y62" s="171"/>
      <c r="Z62" s="171"/>
      <c r="AA62" s="171"/>
      <c r="AB62" s="171"/>
      <c r="AC62" s="171"/>
      <c r="AD62" s="171"/>
      <c r="AE62" s="172" t="str">
        <f t="shared" si="1"/>
        <v/>
      </c>
      <c r="AF62" s="172" t="str">
        <f t="shared" si="2"/>
        <v/>
      </c>
    </row>
    <row r="63" spans="1:32" ht="14.4" x14ac:dyDescent="0.3">
      <c r="A63" s="163"/>
      <c r="B63" s="163"/>
      <c r="C63" s="163"/>
      <c r="D63" s="171"/>
      <c r="E63" s="171"/>
      <c r="F63" s="171"/>
      <c r="G63" s="171"/>
      <c r="H63" s="171"/>
      <c r="I63" s="171"/>
      <c r="J63" s="171"/>
      <c r="K63" s="171"/>
      <c r="L63" s="171"/>
      <c r="M63" s="171"/>
      <c r="N63" s="171"/>
      <c r="O63" s="171"/>
      <c r="P63" s="171"/>
      <c r="Q63" s="172" t="str">
        <f t="shared" si="0"/>
        <v/>
      </c>
      <c r="R63" s="173"/>
      <c r="S63" s="173"/>
      <c r="T63" s="173"/>
      <c r="U63" s="171"/>
      <c r="V63" s="171"/>
      <c r="W63" s="171"/>
      <c r="X63" s="171"/>
      <c r="Y63" s="171"/>
      <c r="Z63" s="171"/>
      <c r="AA63" s="171"/>
      <c r="AB63" s="171"/>
      <c r="AC63" s="171"/>
      <c r="AD63" s="171"/>
      <c r="AE63" s="172" t="str">
        <f t="shared" si="1"/>
        <v/>
      </c>
      <c r="AF63" s="172" t="str">
        <f t="shared" si="2"/>
        <v/>
      </c>
    </row>
    <row r="64" spans="1:32" ht="14.4" x14ac:dyDescent="0.3">
      <c r="A64" s="163"/>
      <c r="B64" s="163"/>
      <c r="C64" s="163"/>
      <c r="D64" s="171"/>
      <c r="E64" s="171"/>
      <c r="F64" s="171"/>
      <c r="G64" s="171"/>
      <c r="H64" s="171"/>
      <c r="I64" s="171"/>
      <c r="J64" s="171"/>
      <c r="K64" s="171"/>
      <c r="L64" s="171"/>
      <c r="M64" s="171"/>
      <c r="N64" s="171"/>
      <c r="O64" s="171"/>
      <c r="P64" s="171"/>
      <c r="Q64" s="172" t="str">
        <f t="shared" si="0"/>
        <v/>
      </c>
      <c r="R64" s="173"/>
      <c r="S64" s="173"/>
      <c r="T64" s="173"/>
      <c r="U64" s="171"/>
      <c r="V64" s="171"/>
      <c r="W64" s="171"/>
      <c r="X64" s="171"/>
      <c r="Y64" s="171"/>
      <c r="Z64" s="171"/>
      <c r="AA64" s="171"/>
      <c r="AB64" s="171"/>
      <c r="AC64" s="171"/>
      <c r="AD64" s="171"/>
      <c r="AE64" s="172" t="str">
        <f t="shared" si="1"/>
        <v/>
      </c>
      <c r="AF64" s="172" t="str">
        <f t="shared" si="2"/>
        <v/>
      </c>
    </row>
    <row r="65" spans="1:32" ht="14.4" x14ac:dyDescent="0.3">
      <c r="A65" s="163"/>
      <c r="B65" s="163"/>
      <c r="C65" s="163"/>
      <c r="D65" s="171"/>
      <c r="E65" s="171"/>
      <c r="F65" s="171"/>
      <c r="G65" s="171"/>
      <c r="H65" s="171"/>
      <c r="I65" s="171"/>
      <c r="J65" s="171"/>
      <c r="K65" s="171"/>
      <c r="L65" s="171"/>
      <c r="M65" s="171"/>
      <c r="N65" s="171"/>
      <c r="O65" s="171"/>
      <c r="P65" s="171"/>
      <c r="Q65" s="172" t="str">
        <f t="shared" si="0"/>
        <v/>
      </c>
      <c r="R65" s="173"/>
      <c r="S65" s="173"/>
      <c r="T65" s="173"/>
      <c r="U65" s="171"/>
      <c r="V65" s="171"/>
      <c r="W65" s="171"/>
      <c r="X65" s="171"/>
      <c r="Y65" s="171"/>
      <c r="Z65" s="171"/>
      <c r="AA65" s="171"/>
      <c r="AB65" s="171"/>
      <c r="AC65" s="171"/>
      <c r="AD65" s="171"/>
      <c r="AE65" s="172" t="str">
        <f t="shared" si="1"/>
        <v/>
      </c>
      <c r="AF65" s="172" t="str">
        <f t="shared" si="2"/>
        <v/>
      </c>
    </row>
    <row r="66" spans="1:32" ht="14.4" x14ac:dyDescent="0.3">
      <c r="A66" s="163"/>
      <c r="B66" s="163"/>
      <c r="C66" s="163"/>
      <c r="D66" s="171"/>
      <c r="E66" s="171"/>
      <c r="F66" s="171"/>
      <c r="G66" s="171"/>
      <c r="H66" s="171"/>
      <c r="I66" s="171"/>
      <c r="J66" s="171"/>
      <c r="K66" s="171"/>
      <c r="L66" s="171"/>
      <c r="M66" s="171"/>
      <c r="N66" s="171"/>
      <c r="O66" s="171"/>
      <c r="P66" s="171"/>
      <c r="Q66" s="172" t="str">
        <f t="shared" si="0"/>
        <v/>
      </c>
      <c r="R66" s="173"/>
      <c r="S66" s="173"/>
      <c r="T66" s="173"/>
      <c r="U66" s="171"/>
      <c r="V66" s="171"/>
      <c r="W66" s="171"/>
      <c r="X66" s="171"/>
      <c r="Y66" s="171"/>
      <c r="Z66" s="171"/>
      <c r="AA66" s="171"/>
      <c r="AB66" s="171"/>
      <c r="AC66" s="171"/>
      <c r="AD66" s="171"/>
      <c r="AE66" s="172" t="str">
        <f t="shared" si="1"/>
        <v/>
      </c>
      <c r="AF66" s="172" t="str">
        <f t="shared" si="2"/>
        <v/>
      </c>
    </row>
    <row r="67" spans="1:32" ht="14.4" x14ac:dyDescent="0.3">
      <c r="A67" s="163"/>
      <c r="B67" s="163"/>
      <c r="C67" s="163"/>
      <c r="D67" s="171"/>
      <c r="E67" s="171"/>
      <c r="F67" s="171"/>
      <c r="G67" s="171"/>
      <c r="H67" s="171"/>
      <c r="I67" s="171"/>
      <c r="J67" s="171"/>
      <c r="K67" s="171"/>
      <c r="L67" s="171"/>
      <c r="M67" s="171"/>
      <c r="N67" s="171"/>
      <c r="O67" s="171"/>
      <c r="P67" s="171"/>
      <c r="Q67" s="172" t="str">
        <f t="shared" si="0"/>
        <v/>
      </c>
      <c r="R67" s="173"/>
      <c r="S67" s="173"/>
      <c r="T67" s="173"/>
      <c r="U67" s="171"/>
      <c r="V67" s="171"/>
      <c r="W67" s="171"/>
      <c r="X67" s="171"/>
      <c r="Y67" s="171"/>
      <c r="Z67" s="171"/>
      <c r="AA67" s="171"/>
      <c r="AB67" s="171"/>
      <c r="AC67" s="171"/>
      <c r="AD67" s="171"/>
      <c r="AE67" s="172" t="str">
        <f t="shared" si="1"/>
        <v/>
      </c>
      <c r="AF67" s="172" t="str">
        <f t="shared" si="2"/>
        <v/>
      </c>
    </row>
    <row r="68" spans="1:32" ht="14.4" x14ac:dyDescent="0.3">
      <c r="A68" s="163"/>
      <c r="B68" s="163"/>
      <c r="C68" s="163"/>
      <c r="D68" s="171"/>
      <c r="E68" s="171"/>
      <c r="F68" s="171"/>
      <c r="G68" s="171"/>
      <c r="H68" s="171"/>
      <c r="I68" s="171"/>
      <c r="J68" s="171"/>
      <c r="K68" s="171"/>
      <c r="L68" s="171"/>
      <c r="M68" s="171"/>
      <c r="N68" s="171"/>
      <c r="O68" s="171"/>
      <c r="P68" s="171"/>
      <c r="Q68" s="172" t="str">
        <f t="shared" si="0"/>
        <v/>
      </c>
      <c r="R68" s="173"/>
      <c r="S68" s="173"/>
      <c r="T68" s="173"/>
      <c r="U68" s="171"/>
      <c r="V68" s="171"/>
      <c r="W68" s="171"/>
      <c r="X68" s="171"/>
      <c r="Y68" s="171"/>
      <c r="Z68" s="171"/>
      <c r="AA68" s="171"/>
      <c r="AB68" s="171"/>
      <c r="AC68" s="171"/>
      <c r="AD68" s="171"/>
      <c r="AE68" s="172" t="str">
        <f t="shared" si="1"/>
        <v/>
      </c>
      <c r="AF68" s="172" t="str">
        <f t="shared" si="2"/>
        <v/>
      </c>
    </row>
    <row r="69" spans="1:32" ht="14.4" x14ac:dyDescent="0.3">
      <c r="A69" s="163"/>
      <c r="B69" s="163"/>
      <c r="C69" s="163"/>
      <c r="D69" s="171"/>
      <c r="E69" s="171"/>
      <c r="F69" s="171"/>
      <c r="G69" s="171"/>
      <c r="H69" s="171"/>
      <c r="I69" s="171"/>
      <c r="J69" s="171"/>
      <c r="K69" s="171"/>
      <c r="L69" s="171"/>
      <c r="M69" s="171"/>
      <c r="N69" s="171"/>
      <c r="O69" s="171"/>
      <c r="P69" s="171"/>
      <c r="Q69" s="172" t="str">
        <f t="shared" si="0"/>
        <v/>
      </c>
      <c r="R69" s="173"/>
      <c r="S69" s="173"/>
      <c r="T69" s="173"/>
      <c r="U69" s="171"/>
      <c r="V69" s="171"/>
      <c r="W69" s="171"/>
      <c r="X69" s="171"/>
      <c r="Y69" s="171"/>
      <c r="Z69" s="171"/>
      <c r="AA69" s="171"/>
      <c r="AB69" s="171"/>
      <c r="AC69" s="171"/>
      <c r="AD69" s="171"/>
      <c r="AE69" s="172" t="str">
        <f t="shared" si="1"/>
        <v/>
      </c>
      <c r="AF69" s="172" t="str">
        <f t="shared" si="2"/>
        <v/>
      </c>
    </row>
    <row r="70" spans="1:32" ht="14.4" x14ac:dyDescent="0.3">
      <c r="A70" s="163"/>
      <c r="B70" s="163"/>
      <c r="C70" s="163"/>
      <c r="D70" s="171"/>
      <c r="E70" s="171"/>
      <c r="F70" s="171"/>
      <c r="G70" s="171"/>
      <c r="H70" s="171"/>
      <c r="I70" s="171"/>
      <c r="J70" s="171"/>
      <c r="K70" s="171"/>
      <c r="L70" s="171"/>
      <c r="M70" s="171"/>
      <c r="N70" s="171"/>
      <c r="O70" s="171"/>
      <c r="P70" s="171"/>
      <c r="Q70" s="172" t="str">
        <f t="shared" si="0"/>
        <v/>
      </c>
      <c r="R70" s="173"/>
      <c r="S70" s="173"/>
      <c r="T70" s="173"/>
      <c r="U70" s="171"/>
      <c r="V70" s="171"/>
      <c r="W70" s="171"/>
      <c r="X70" s="171"/>
      <c r="Y70" s="171"/>
      <c r="Z70" s="171"/>
      <c r="AA70" s="171"/>
      <c r="AB70" s="171"/>
      <c r="AC70" s="171"/>
      <c r="AD70" s="171"/>
      <c r="AE70" s="172" t="str">
        <f t="shared" si="1"/>
        <v/>
      </c>
      <c r="AF70" s="172" t="str">
        <f t="shared" si="2"/>
        <v/>
      </c>
    </row>
    <row r="71" spans="1:32" ht="14.4" x14ac:dyDescent="0.3">
      <c r="A71" s="163"/>
      <c r="B71" s="163"/>
      <c r="C71" s="163"/>
      <c r="D71" s="171"/>
      <c r="E71" s="171"/>
      <c r="F71" s="171"/>
      <c r="G71" s="171"/>
      <c r="H71" s="171"/>
      <c r="I71" s="171"/>
      <c r="J71" s="171"/>
      <c r="K71" s="171"/>
      <c r="L71" s="171"/>
      <c r="M71" s="171"/>
      <c r="N71" s="171"/>
      <c r="O71" s="171"/>
      <c r="P71" s="171"/>
      <c r="Q71" s="172" t="str">
        <f t="shared" ref="Q71:Q134" si="15">IF(I71="","",IF(P71="Oui",0,I71*(O71+N71*M71/L71)/$B$3))</f>
        <v/>
      </c>
      <c r="R71" s="173"/>
      <c r="S71" s="173"/>
      <c r="T71" s="173"/>
      <c r="U71" s="171"/>
      <c r="V71" s="171"/>
      <c r="W71" s="171"/>
      <c r="X71" s="171"/>
      <c r="Y71" s="171"/>
      <c r="Z71" s="171"/>
      <c r="AA71" s="171"/>
      <c r="AB71" s="171"/>
      <c r="AC71" s="171"/>
      <c r="AD71" s="171"/>
      <c r="AE71" s="172" t="str">
        <f t="shared" ref="AE71:AE134" si="16">IF(Z71="","",Z71*AC71/AD71/$B$3)</f>
        <v/>
      </c>
      <c r="AF71" s="172" t="str">
        <f t="shared" ref="AF71:AF134" si="17">IF(Z71="","",AB71+AD71-1)</f>
        <v/>
      </c>
    </row>
    <row r="72" spans="1:32" ht="14.4" x14ac:dyDescent="0.3">
      <c r="A72" s="163"/>
      <c r="B72" s="163"/>
      <c r="C72" s="163"/>
      <c r="D72" s="171"/>
      <c r="E72" s="171"/>
      <c r="F72" s="171"/>
      <c r="G72" s="171"/>
      <c r="H72" s="171"/>
      <c r="I72" s="171"/>
      <c r="J72" s="171"/>
      <c r="K72" s="171"/>
      <c r="L72" s="171"/>
      <c r="M72" s="171"/>
      <c r="N72" s="171"/>
      <c r="O72" s="171"/>
      <c r="P72" s="171"/>
      <c r="Q72" s="172" t="str">
        <f t="shared" si="15"/>
        <v/>
      </c>
      <c r="R72" s="173"/>
      <c r="S72" s="173"/>
      <c r="T72" s="173"/>
      <c r="U72" s="171"/>
      <c r="V72" s="171"/>
      <c r="W72" s="171"/>
      <c r="X72" s="171"/>
      <c r="Y72" s="171"/>
      <c r="Z72" s="171"/>
      <c r="AA72" s="171"/>
      <c r="AB72" s="171"/>
      <c r="AC72" s="171"/>
      <c r="AD72" s="171"/>
      <c r="AE72" s="172" t="str">
        <f t="shared" si="16"/>
        <v/>
      </c>
      <c r="AF72" s="172" t="str">
        <f t="shared" si="17"/>
        <v/>
      </c>
    </row>
    <row r="73" spans="1:32" ht="14.4" x14ac:dyDescent="0.3">
      <c r="A73" s="163"/>
      <c r="B73" s="163"/>
      <c r="C73" s="163"/>
      <c r="D73" s="171"/>
      <c r="E73" s="171"/>
      <c r="F73" s="171"/>
      <c r="G73" s="171"/>
      <c r="H73" s="171"/>
      <c r="I73" s="171"/>
      <c r="J73" s="171"/>
      <c r="K73" s="171"/>
      <c r="L73" s="171"/>
      <c r="M73" s="171"/>
      <c r="N73" s="171"/>
      <c r="O73" s="171"/>
      <c r="P73" s="171"/>
      <c r="Q73" s="172" t="str">
        <f t="shared" si="15"/>
        <v/>
      </c>
      <c r="R73" s="173"/>
      <c r="S73" s="173"/>
      <c r="T73" s="173"/>
      <c r="U73" s="171"/>
      <c r="V73" s="171"/>
      <c r="W73" s="171"/>
      <c r="X73" s="171"/>
      <c r="Y73" s="171"/>
      <c r="Z73" s="171"/>
      <c r="AA73" s="171"/>
      <c r="AB73" s="171"/>
      <c r="AC73" s="171"/>
      <c r="AD73" s="171"/>
      <c r="AE73" s="172" t="str">
        <f t="shared" si="16"/>
        <v/>
      </c>
      <c r="AF73" s="172" t="str">
        <f t="shared" si="17"/>
        <v/>
      </c>
    </row>
    <row r="74" spans="1:32" ht="14.4" x14ac:dyDescent="0.3">
      <c r="A74" s="163"/>
      <c r="B74" s="163"/>
      <c r="C74" s="163"/>
      <c r="D74" s="171"/>
      <c r="E74" s="171"/>
      <c r="F74" s="171"/>
      <c r="G74" s="171"/>
      <c r="H74" s="171"/>
      <c r="I74" s="171"/>
      <c r="J74" s="171"/>
      <c r="K74" s="171"/>
      <c r="L74" s="171"/>
      <c r="M74" s="171"/>
      <c r="N74" s="171"/>
      <c r="O74" s="171"/>
      <c r="P74" s="171"/>
      <c r="Q74" s="172" t="str">
        <f t="shared" si="15"/>
        <v/>
      </c>
      <c r="R74" s="173"/>
      <c r="S74" s="173"/>
      <c r="T74" s="173"/>
      <c r="U74" s="171"/>
      <c r="V74" s="171"/>
      <c r="W74" s="171"/>
      <c r="X74" s="171"/>
      <c r="Y74" s="171"/>
      <c r="Z74" s="171"/>
      <c r="AA74" s="171"/>
      <c r="AB74" s="171"/>
      <c r="AC74" s="171"/>
      <c r="AD74" s="171"/>
      <c r="AE74" s="172" t="str">
        <f t="shared" si="16"/>
        <v/>
      </c>
      <c r="AF74" s="172" t="str">
        <f t="shared" si="17"/>
        <v/>
      </c>
    </row>
    <row r="75" spans="1:32" ht="14.4" x14ac:dyDescent="0.3">
      <c r="A75" s="163"/>
      <c r="B75" s="163"/>
      <c r="C75" s="163"/>
      <c r="D75" s="171"/>
      <c r="E75" s="171"/>
      <c r="F75" s="171"/>
      <c r="G75" s="171"/>
      <c r="H75" s="171"/>
      <c r="I75" s="171"/>
      <c r="J75" s="171"/>
      <c r="K75" s="171"/>
      <c r="L75" s="171"/>
      <c r="M75" s="171"/>
      <c r="N75" s="171"/>
      <c r="O75" s="171"/>
      <c r="P75" s="171"/>
      <c r="Q75" s="172" t="str">
        <f t="shared" si="15"/>
        <v/>
      </c>
      <c r="R75" s="173"/>
      <c r="S75" s="173"/>
      <c r="T75" s="173"/>
      <c r="U75" s="171"/>
      <c r="V75" s="171"/>
      <c r="W75" s="171"/>
      <c r="X75" s="171"/>
      <c r="Y75" s="171"/>
      <c r="Z75" s="171"/>
      <c r="AA75" s="171"/>
      <c r="AB75" s="171"/>
      <c r="AC75" s="171"/>
      <c r="AD75" s="171"/>
      <c r="AE75" s="172" t="str">
        <f t="shared" si="16"/>
        <v/>
      </c>
      <c r="AF75" s="172" t="str">
        <f t="shared" si="17"/>
        <v/>
      </c>
    </row>
    <row r="76" spans="1:32" ht="14.4" x14ac:dyDescent="0.3">
      <c r="A76" s="163"/>
      <c r="B76" s="163"/>
      <c r="C76" s="163"/>
      <c r="D76" s="171"/>
      <c r="E76" s="171"/>
      <c r="F76" s="171"/>
      <c r="G76" s="171"/>
      <c r="H76" s="171"/>
      <c r="I76" s="171"/>
      <c r="J76" s="171"/>
      <c r="K76" s="171"/>
      <c r="L76" s="171"/>
      <c r="M76" s="171"/>
      <c r="N76" s="171"/>
      <c r="O76" s="171"/>
      <c r="P76" s="171"/>
      <c r="Q76" s="172" t="str">
        <f t="shared" si="15"/>
        <v/>
      </c>
      <c r="R76" s="173"/>
      <c r="S76" s="173"/>
      <c r="T76" s="173"/>
      <c r="U76" s="171"/>
      <c r="V76" s="171"/>
      <c r="W76" s="171"/>
      <c r="X76" s="171"/>
      <c r="Y76" s="171"/>
      <c r="Z76" s="171"/>
      <c r="AA76" s="171"/>
      <c r="AB76" s="171"/>
      <c r="AC76" s="171"/>
      <c r="AD76" s="171"/>
      <c r="AE76" s="172" t="str">
        <f t="shared" si="16"/>
        <v/>
      </c>
      <c r="AF76" s="172" t="str">
        <f t="shared" si="17"/>
        <v/>
      </c>
    </row>
    <row r="77" spans="1:32" ht="14.4" x14ac:dyDescent="0.3">
      <c r="A77" s="163"/>
      <c r="B77" s="163"/>
      <c r="C77" s="163"/>
      <c r="D77" s="171"/>
      <c r="E77" s="171"/>
      <c r="F77" s="171"/>
      <c r="G77" s="171"/>
      <c r="H77" s="171"/>
      <c r="I77" s="171"/>
      <c r="J77" s="171"/>
      <c r="K77" s="171"/>
      <c r="L77" s="171"/>
      <c r="M77" s="171"/>
      <c r="N77" s="171"/>
      <c r="O77" s="171"/>
      <c r="P77" s="171"/>
      <c r="Q77" s="172" t="str">
        <f t="shared" si="15"/>
        <v/>
      </c>
      <c r="R77" s="173"/>
      <c r="S77" s="173"/>
      <c r="T77" s="173"/>
      <c r="U77" s="171"/>
      <c r="V77" s="171"/>
      <c r="W77" s="171"/>
      <c r="X77" s="171"/>
      <c r="Y77" s="171"/>
      <c r="Z77" s="171"/>
      <c r="AA77" s="171"/>
      <c r="AB77" s="171"/>
      <c r="AC77" s="171"/>
      <c r="AD77" s="171"/>
      <c r="AE77" s="172" t="str">
        <f t="shared" si="16"/>
        <v/>
      </c>
      <c r="AF77" s="172" t="str">
        <f t="shared" si="17"/>
        <v/>
      </c>
    </row>
    <row r="78" spans="1:32" ht="14.4" x14ac:dyDescent="0.3">
      <c r="A78" s="163"/>
      <c r="B78" s="163"/>
      <c r="C78" s="163"/>
      <c r="D78" s="171"/>
      <c r="E78" s="171"/>
      <c r="F78" s="171"/>
      <c r="G78" s="171"/>
      <c r="H78" s="171"/>
      <c r="I78" s="171"/>
      <c r="J78" s="171"/>
      <c r="K78" s="171"/>
      <c r="L78" s="171"/>
      <c r="M78" s="171"/>
      <c r="N78" s="171"/>
      <c r="O78" s="171"/>
      <c r="P78" s="171"/>
      <c r="Q78" s="172" t="str">
        <f t="shared" si="15"/>
        <v/>
      </c>
      <c r="R78" s="173"/>
      <c r="S78" s="173"/>
      <c r="T78" s="173"/>
      <c r="U78" s="171"/>
      <c r="V78" s="171"/>
      <c r="W78" s="171"/>
      <c r="X78" s="171"/>
      <c r="Y78" s="171"/>
      <c r="Z78" s="171"/>
      <c r="AA78" s="171"/>
      <c r="AB78" s="171"/>
      <c r="AC78" s="171"/>
      <c r="AD78" s="171"/>
      <c r="AE78" s="172" t="str">
        <f t="shared" si="16"/>
        <v/>
      </c>
      <c r="AF78" s="172" t="str">
        <f t="shared" si="17"/>
        <v/>
      </c>
    </row>
    <row r="79" spans="1:32" ht="14.4" x14ac:dyDescent="0.3">
      <c r="A79" s="163"/>
      <c r="B79" s="163"/>
      <c r="C79" s="163"/>
      <c r="D79" s="171"/>
      <c r="E79" s="171"/>
      <c r="F79" s="171"/>
      <c r="G79" s="171"/>
      <c r="H79" s="171"/>
      <c r="I79" s="171"/>
      <c r="J79" s="171"/>
      <c r="K79" s="171"/>
      <c r="L79" s="171"/>
      <c r="M79" s="171"/>
      <c r="N79" s="171"/>
      <c r="O79" s="171"/>
      <c r="P79" s="171"/>
      <c r="Q79" s="172" t="str">
        <f t="shared" si="15"/>
        <v/>
      </c>
      <c r="R79" s="173"/>
      <c r="S79" s="173"/>
      <c r="T79" s="173"/>
      <c r="U79" s="171"/>
      <c r="V79" s="171"/>
      <c r="W79" s="171"/>
      <c r="X79" s="171"/>
      <c r="Y79" s="171"/>
      <c r="Z79" s="171"/>
      <c r="AA79" s="171"/>
      <c r="AB79" s="171"/>
      <c r="AC79" s="171"/>
      <c r="AD79" s="171"/>
      <c r="AE79" s="172" t="str">
        <f t="shared" si="16"/>
        <v/>
      </c>
      <c r="AF79" s="172" t="str">
        <f t="shared" si="17"/>
        <v/>
      </c>
    </row>
    <row r="80" spans="1:32" ht="14.4" x14ac:dyDescent="0.3">
      <c r="A80" s="163"/>
      <c r="B80" s="163"/>
      <c r="C80" s="163"/>
      <c r="D80" s="171"/>
      <c r="E80" s="171"/>
      <c r="F80" s="171"/>
      <c r="G80" s="171"/>
      <c r="H80" s="171"/>
      <c r="I80" s="171"/>
      <c r="J80" s="171"/>
      <c r="K80" s="171"/>
      <c r="L80" s="171"/>
      <c r="M80" s="171"/>
      <c r="N80" s="171"/>
      <c r="O80" s="171"/>
      <c r="P80" s="171"/>
      <c r="Q80" s="172" t="str">
        <f t="shared" si="15"/>
        <v/>
      </c>
      <c r="R80" s="173"/>
      <c r="S80" s="173"/>
      <c r="T80" s="173"/>
      <c r="U80" s="171"/>
      <c r="V80" s="171"/>
      <c r="W80" s="171"/>
      <c r="X80" s="171"/>
      <c r="Y80" s="171"/>
      <c r="Z80" s="171"/>
      <c r="AA80" s="171"/>
      <c r="AB80" s="171"/>
      <c r="AC80" s="171"/>
      <c r="AD80" s="171"/>
      <c r="AE80" s="172" t="str">
        <f t="shared" si="16"/>
        <v/>
      </c>
      <c r="AF80" s="172" t="str">
        <f t="shared" si="17"/>
        <v/>
      </c>
    </row>
    <row r="81" spans="1:32" ht="14.4" x14ac:dyDescent="0.3">
      <c r="A81" s="163"/>
      <c r="B81" s="163"/>
      <c r="C81" s="163"/>
      <c r="D81" s="171"/>
      <c r="E81" s="171"/>
      <c r="F81" s="171"/>
      <c r="G81" s="171"/>
      <c r="H81" s="171"/>
      <c r="I81" s="171"/>
      <c r="J81" s="171"/>
      <c r="K81" s="171"/>
      <c r="L81" s="171"/>
      <c r="M81" s="171"/>
      <c r="N81" s="171"/>
      <c r="O81" s="171"/>
      <c r="P81" s="171"/>
      <c r="Q81" s="172" t="str">
        <f t="shared" si="15"/>
        <v/>
      </c>
      <c r="R81" s="173"/>
      <c r="S81" s="173"/>
      <c r="T81" s="173"/>
      <c r="U81" s="171"/>
      <c r="V81" s="171"/>
      <c r="W81" s="171"/>
      <c r="X81" s="171"/>
      <c r="Y81" s="171"/>
      <c r="Z81" s="171"/>
      <c r="AA81" s="171"/>
      <c r="AB81" s="171"/>
      <c r="AC81" s="171"/>
      <c r="AD81" s="171"/>
      <c r="AE81" s="172" t="str">
        <f t="shared" si="16"/>
        <v/>
      </c>
      <c r="AF81" s="172" t="str">
        <f t="shared" si="17"/>
        <v/>
      </c>
    </row>
    <row r="82" spans="1:32" ht="14.4" x14ac:dyDescent="0.3">
      <c r="A82" s="163"/>
      <c r="B82" s="163"/>
      <c r="C82" s="163"/>
      <c r="D82" s="171"/>
      <c r="E82" s="171"/>
      <c r="F82" s="171"/>
      <c r="G82" s="171"/>
      <c r="H82" s="171"/>
      <c r="I82" s="171"/>
      <c r="J82" s="171"/>
      <c r="K82" s="171"/>
      <c r="L82" s="171"/>
      <c r="M82" s="171"/>
      <c r="N82" s="171"/>
      <c r="O82" s="171"/>
      <c r="P82" s="171"/>
      <c r="Q82" s="172" t="str">
        <f t="shared" si="15"/>
        <v/>
      </c>
      <c r="R82" s="173"/>
      <c r="S82" s="173"/>
      <c r="T82" s="173"/>
      <c r="U82" s="171"/>
      <c r="V82" s="171"/>
      <c r="W82" s="171"/>
      <c r="X82" s="171"/>
      <c r="Y82" s="171"/>
      <c r="Z82" s="171"/>
      <c r="AA82" s="171"/>
      <c r="AB82" s="171"/>
      <c r="AC82" s="171"/>
      <c r="AD82" s="171"/>
      <c r="AE82" s="172" t="str">
        <f t="shared" si="16"/>
        <v/>
      </c>
      <c r="AF82" s="172" t="str">
        <f t="shared" si="17"/>
        <v/>
      </c>
    </row>
    <row r="83" spans="1:32" ht="14.4" x14ac:dyDescent="0.3">
      <c r="A83" s="163"/>
      <c r="B83" s="163"/>
      <c r="C83" s="163"/>
      <c r="D83" s="171"/>
      <c r="E83" s="171"/>
      <c r="F83" s="171"/>
      <c r="G83" s="171"/>
      <c r="H83" s="171"/>
      <c r="I83" s="171"/>
      <c r="J83" s="171"/>
      <c r="K83" s="171"/>
      <c r="L83" s="171"/>
      <c r="M83" s="171"/>
      <c r="N83" s="171"/>
      <c r="O83" s="171"/>
      <c r="P83" s="171"/>
      <c r="Q83" s="172" t="str">
        <f t="shared" si="15"/>
        <v/>
      </c>
      <c r="R83" s="173"/>
      <c r="S83" s="173"/>
      <c r="T83" s="173"/>
      <c r="U83" s="171"/>
      <c r="V83" s="171"/>
      <c r="W83" s="171"/>
      <c r="X83" s="171"/>
      <c r="Y83" s="171"/>
      <c r="Z83" s="171"/>
      <c r="AA83" s="171"/>
      <c r="AB83" s="171"/>
      <c r="AC83" s="171"/>
      <c r="AD83" s="171"/>
      <c r="AE83" s="172" t="str">
        <f t="shared" si="16"/>
        <v/>
      </c>
      <c r="AF83" s="172" t="str">
        <f t="shared" si="17"/>
        <v/>
      </c>
    </row>
    <row r="84" spans="1:32" ht="14.4" x14ac:dyDescent="0.3">
      <c r="A84" s="163"/>
      <c r="B84" s="163"/>
      <c r="C84" s="163"/>
      <c r="D84" s="171"/>
      <c r="E84" s="171"/>
      <c r="F84" s="171"/>
      <c r="G84" s="171"/>
      <c r="H84" s="171"/>
      <c r="I84" s="171"/>
      <c r="J84" s="171"/>
      <c r="K84" s="171"/>
      <c r="L84" s="171"/>
      <c r="M84" s="171"/>
      <c r="N84" s="171"/>
      <c r="O84" s="171"/>
      <c r="P84" s="171"/>
      <c r="Q84" s="172" t="str">
        <f t="shared" si="15"/>
        <v/>
      </c>
      <c r="R84" s="173"/>
      <c r="S84" s="173"/>
      <c r="T84" s="173"/>
      <c r="U84" s="171"/>
      <c r="V84" s="171"/>
      <c r="W84" s="171"/>
      <c r="X84" s="171"/>
      <c r="Y84" s="171"/>
      <c r="Z84" s="171"/>
      <c r="AA84" s="171"/>
      <c r="AB84" s="171"/>
      <c r="AC84" s="171"/>
      <c r="AD84" s="171"/>
      <c r="AE84" s="172" t="str">
        <f t="shared" si="16"/>
        <v/>
      </c>
      <c r="AF84" s="172" t="str">
        <f t="shared" si="17"/>
        <v/>
      </c>
    </row>
    <row r="85" spans="1:32" ht="14.4" x14ac:dyDescent="0.3">
      <c r="A85" s="163"/>
      <c r="B85" s="163"/>
      <c r="C85" s="163"/>
      <c r="D85" s="171"/>
      <c r="E85" s="171"/>
      <c r="F85" s="171"/>
      <c r="G85" s="171"/>
      <c r="H85" s="171"/>
      <c r="I85" s="171"/>
      <c r="J85" s="171"/>
      <c r="K85" s="171"/>
      <c r="L85" s="171"/>
      <c r="M85" s="171"/>
      <c r="N85" s="171"/>
      <c r="O85" s="171"/>
      <c r="P85" s="171"/>
      <c r="Q85" s="172" t="str">
        <f t="shared" si="15"/>
        <v/>
      </c>
      <c r="R85" s="173"/>
      <c r="S85" s="173"/>
      <c r="T85" s="173"/>
      <c r="U85" s="171"/>
      <c r="V85" s="171"/>
      <c r="W85" s="171"/>
      <c r="X85" s="171"/>
      <c r="Y85" s="171"/>
      <c r="Z85" s="171"/>
      <c r="AA85" s="171"/>
      <c r="AB85" s="171"/>
      <c r="AC85" s="171"/>
      <c r="AD85" s="171"/>
      <c r="AE85" s="172" t="str">
        <f t="shared" si="16"/>
        <v/>
      </c>
      <c r="AF85" s="172" t="str">
        <f t="shared" si="17"/>
        <v/>
      </c>
    </row>
    <row r="86" spans="1:32" ht="14.4" x14ac:dyDescent="0.3">
      <c r="A86" s="163"/>
      <c r="B86" s="163"/>
      <c r="C86" s="163"/>
      <c r="D86" s="171"/>
      <c r="E86" s="171"/>
      <c r="F86" s="171"/>
      <c r="G86" s="171"/>
      <c r="H86" s="171"/>
      <c r="I86" s="171"/>
      <c r="J86" s="171"/>
      <c r="K86" s="171"/>
      <c r="L86" s="171"/>
      <c r="M86" s="171"/>
      <c r="N86" s="171"/>
      <c r="O86" s="171"/>
      <c r="P86" s="171"/>
      <c r="Q86" s="172" t="str">
        <f t="shared" si="15"/>
        <v/>
      </c>
      <c r="R86" s="173"/>
      <c r="S86" s="173"/>
      <c r="T86" s="173"/>
      <c r="U86" s="171"/>
      <c r="V86" s="171"/>
      <c r="W86" s="171"/>
      <c r="X86" s="171"/>
      <c r="Y86" s="171"/>
      <c r="Z86" s="171"/>
      <c r="AA86" s="171"/>
      <c r="AB86" s="171"/>
      <c r="AC86" s="171"/>
      <c r="AD86" s="171"/>
      <c r="AE86" s="172" t="str">
        <f t="shared" si="16"/>
        <v/>
      </c>
      <c r="AF86" s="172" t="str">
        <f t="shared" si="17"/>
        <v/>
      </c>
    </row>
    <row r="87" spans="1:32" ht="14.4" x14ac:dyDescent="0.3">
      <c r="A87" s="163"/>
      <c r="B87" s="163"/>
      <c r="C87" s="163"/>
      <c r="D87" s="171"/>
      <c r="E87" s="171"/>
      <c r="F87" s="171"/>
      <c r="G87" s="171"/>
      <c r="H87" s="171"/>
      <c r="I87" s="171"/>
      <c r="J87" s="171"/>
      <c r="K87" s="171"/>
      <c r="L87" s="171"/>
      <c r="M87" s="171"/>
      <c r="N87" s="171"/>
      <c r="O87" s="171"/>
      <c r="P87" s="171"/>
      <c r="Q87" s="172" t="str">
        <f t="shared" si="15"/>
        <v/>
      </c>
      <c r="R87" s="173"/>
      <c r="S87" s="173"/>
      <c r="T87" s="173"/>
      <c r="U87" s="171"/>
      <c r="V87" s="171"/>
      <c r="W87" s="171"/>
      <c r="X87" s="171"/>
      <c r="Y87" s="171"/>
      <c r="Z87" s="171"/>
      <c r="AA87" s="171"/>
      <c r="AB87" s="171"/>
      <c r="AC87" s="171"/>
      <c r="AD87" s="171"/>
      <c r="AE87" s="172" t="str">
        <f t="shared" si="16"/>
        <v/>
      </c>
      <c r="AF87" s="172" t="str">
        <f t="shared" si="17"/>
        <v/>
      </c>
    </row>
    <row r="88" spans="1:32" ht="14.4" x14ac:dyDescent="0.3">
      <c r="A88" s="163"/>
      <c r="B88" s="163"/>
      <c r="C88" s="163"/>
      <c r="D88" s="171"/>
      <c r="E88" s="171"/>
      <c r="F88" s="171"/>
      <c r="G88" s="171"/>
      <c r="H88" s="171"/>
      <c r="I88" s="171"/>
      <c r="J88" s="171"/>
      <c r="K88" s="171"/>
      <c r="L88" s="171"/>
      <c r="M88" s="171"/>
      <c r="N88" s="171"/>
      <c r="O88" s="171"/>
      <c r="P88" s="171"/>
      <c r="Q88" s="172" t="str">
        <f t="shared" si="15"/>
        <v/>
      </c>
      <c r="R88" s="173"/>
      <c r="S88" s="173"/>
      <c r="T88" s="173"/>
      <c r="U88" s="171"/>
      <c r="V88" s="171"/>
      <c r="W88" s="171"/>
      <c r="X88" s="171"/>
      <c r="Y88" s="171"/>
      <c r="Z88" s="171"/>
      <c r="AA88" s="171"/>
      <c r="AB88" s="171"/>
      <c r="AC88" s="171"/>
      <c r="AD88" s="171"/>
      <c r="AE88" s="172" t="str">
        <f t="shared" si="16"/>
        <v/>
      </c>
      <c r="AF88" s="172" t="str">
        <f t="shared" si="17"/>
        <v/>
      </c>
    </row>
    <row r="89" spans="1:32" ht="14.4" x14ac:dyDescent="0.3">
      <c r="A89" s="163"/>
      <c r="B89" s="163"/>
      <c r="C89" s="163"/>
      <c r="D89" s="171"/>
      <c r="E89" s="171"/>
      <c r="F89" s="171"/>
      <c r="G89" s="171"/>
      <c r="H89" s="171"/>
      <c r="I89" s="171"/>
      <c r="J89" s="171"/>
      <c r="K89" s="171"/>
      <c r="L89" s="171"/>
      <c r="M89" s="171"/>
      <c r="N89" s="171"/>
      <c r="O89" s="171"/>
      <c r="P89" s="171"/>
      <c r="Q89" s="172" t="str">
        <f t="shared" si="15"/>
        <v/>
      </c>
      <c r="R89" s="173"/>
      <c r="S89" s="173"/>
      <c r="T89" s="173"/>
      <c r="U89" s="171"/>
      <c r="V89" s="171"/>
      <c r="W89" s="171"/>
      <c r="X89" s="171"/>
      <c r="Y89" s="171"/>
      <c r="Z89" s="171"/>
      <c r="AA89" s="171"/>
      <c r="AB89" s="171"/>
      <c r="AC89" s="171"/>
      <c r="AD89" s="171"/>
      <c r="AE89" s="172" t="str">
        <f t="shared" si="16"/>
        <v/>
      </c>
      <c r="AF89" s="172" t="str">
        <f t="shared" si="17"/>
        <v/>
      </c>
    </row>
    <row r="90" spans="1:32" ht="14.4" x14ac:dyDescent="0.3">
      <c r="A90" s="163"/>
      <c r="B90" s="163"/>
      <c r="C90" s="163"/>
      <c r="D90" s="171"/>
      <c r="E90" s="171"/>
      <c r="F90" s="171"/>
      <c r="G90" s="171"/>
      <c r="H90" s="171"/>
      <c r="I90" s="171"/>
      <c r="J90" s="171"/>
      <c r="K90" s="171"/>
      <c r="L90" s="171"/>
      <c r="M90" s="171"/>
      <c r="N90" s="171"/>
      <c r="O90" s="171"/>
      <c r="P90" s="171"/>
      <c r="Q90" s="172" t="str">
        <f t="shared" si="15"/>
        <v/>
      </c>
      <c r="R90" s="173"/>
      <c r="S90" s="173"/>
      <c r="T90" s="173"/>
      <c r="U90" s="171"/>
      <c r="V90" s="171"/>
      <c r="W90" s="171"/>
      <c r="X90" s="171"/>
      <c r="Y90" s="171"/>
      <c r="Z90" s="171"/>
      <c r="AA90" s="171"/>
      <c r="AB90" s="171"/>
      <c r="AC90" s="171"/>
      <c r="AD90" s="171"/>
      <c r="AE90" s="172" t="str">
        <f t="shared" si="16"/>
        <v/>
      </c>
      <c r="AF90" s="172" t="str">
        <f t="shared" si="17"/>
        <v/>
      </c>
    </row>
    <row r="91" spans="1:32" ht="14.4" x14ac:dyDescent="0.3">
      <c r="A91" s="163"/>
      <c r="B91" s="163"/>
      <c r="C91" s="163"/>
      <c r="D91" s="171"/>
      <c r="E91" s="171"/>
      <c r="F91" s="171"/>
      <c r="G91" s="171"/>
      <c r="H91" s="171"/>
      <c r="I91" s="171"/>
      <c r="J91" s="171"/>
      <c r="K91" s="171"/>
      <c r="L91" s="171"/>
      <c r="M91" s="171"/>
      <c r="N91" s="171"/>
      <c r="O91" s="171"/>
      <c r="P91" s="171"/>
      <c r="Q91" s="172" t="str">
        <f t="shared" si="15"/>
        <v/>
      </c>
      <c r="R91" s="173"/>
      <c r="S91" s="173"/>
      <c r="T91" s="173"/>
      <c r="U91" s="171"/>
      <c r="V91" s="171"/>
      <c r="W91" s="171"/>
      <c r="X91" s="171"/>
      <c r="Y91" s="171"/>
      <c r="Z91" s="171"/>
      <c r="AA91" s="171"/>
      <c r="AB91" s="171"/>
      <c r="AC91" s="171"/>
      <c r="AD91" s="171"/>
      <c r="AE91" s="172" t="str">
        <f t="shared" si="16"/>
        <v/>
      </c>
      <c r="AF91" s="172" t="str">
        <f t="shared" si="17"/>
        <v/>
      </c>
    </row>
    <row r="92" spans="1:32" ht="14.4" x14ac:dyDescent="0.3">
      <c r="A92" s="163"/>
      <c r="B92" s="163"/>
      <c r="C92" s="163"/>
      <c r="D92" s="171"/>
      <c r="E92" s="171"/>
      <c r="F92" s="171"/>
      <c r="G92" s="171"/>
      <c r="H92" s="171"/>
      <c r="I92" s="171"/>
      <c r="J92" s="171"/>
      <c r="K92" s="171"/>
      <c r="L92" s="171"/>
      <c r="M92" s="171"/>
      <c r="N92" s="171"/>
      <c r="O92" s="171"/>
      <c r="P92" s="171"/>
      <c r="Q92" s="172" t="str">
        <f t="shared" si="15"/>
        <v/>
      </c>
      <c r="R92" s="173"/>
      <c r="S92" s="173"/>
      <c r="T92" s="173"/>
      <c r="U92" s="171"/>
      <c r="V92" s="171"/>
      <c r="W92" s="171"/>
      <c r="X92" s="171"/>
      <c r="Y92" s="171"/>
      <c r="Z92" s="171"/>
      <c r="AA92" s="171"/>
      <c r="AB92" s="171"/>
      <c r="AC92" s="171"/>
      <c r="AD92" s="171"/>
      <c r="AE92" s="172" t="str">
        <f t="shared" si="16"/>
        <v/>
      </c>
      <c r="AF92" s="172" t="str">
        <f t="shared" si="17"/>
        <v/>
      </c>
    </row>
    <row r="93" spans="1:32" ht="14.4" x14ac:dyDescent="0.3">
      <c r="A93" s="163"/>
      <c r="B93" s="163"/>
      <c r="C93" s="163"/>
      <c r="D93" s="171"/>
      <c r="E93" s="171"/>
      <c r="F93" s="171"/>
      <c r="G93" s="171"/>
      <c r="H93" s="171"/>
      <c r="I93" s="171"/>
      <c r="J93" s="171"/>
      <c r="K93" s="171"/>
      <c r="L93" s="171"/>
      <c r="M93" s="171"/>
      <c r="N93" s="171"/>
      <c r="O93" s="171"/>
      <c r="P93" s="171"/>
      <c r="Q93" s="172" t="str">
        <f t="shared" si="15"/>
        <v/>
      </c>
      <c r="R93" s="173"/>
      <c r="S93" s="173"/>
      <c r="T93" s="173"/>
      <c r="U93" s="171"/>
      <c r="V93" s="171"/>
      <c r="W93" s="171"/>
      <c r="X93" s="171"/>
      <c r="Y93" s="171"/>
      <c r="Z93" s="171"/>
      <c r="AA93" s="171"/>
      <c r="AB93" s="171"/>
      <c r="AC93" s="171"/>
      <c r="AD93" s="171"/>
      <c r="AE93" s="172" t="str">
        <f t="shared" si="16"/>
        <v/>
      </c>
      <c r="AF93" s="172" t="str">
        <f t="shared" si="17"/>
        <v/>
      </c>
    </row>
    <row r="94" spans="1:32" ht="14.4" x14ac:dyDescent="0.3">
      <c r="A94" s="163"/>
      <c r="B94" s="163"/>
      <c r="C94" s="163"/>
      <c r="D94" s="171"/>
      <c r="E94" s="171"/>
      <c r="F94" s="171"/>
      <c r="G94" s="171"/>
      <c r="H94" s="171"/>
      <c r="I94" s="171"/>
      <c r="J94" s="171"/>
      <c r="K94" s="171"/>
      <c r="L94" s="171"/>
      <c r="M94" s="171"/>
      <c r="N94" s="171"/>
      <c r="O94" s="171"/>
      <c r="P94" s="171"/>
      <c r="Q94" s="172" t="str">
        <f t="shared" si="15"/>
        <v/>
      </c>
      <c r="R94" s="173"/>
      <c r="S94" s="173"/>
      <c r="T94" s="173"/>
      <c r="U94" s="171"/>
      <c r="V94" s="171"/>
      <c r="W94" s="171"/>
      <c r="X94" s="171"/>
      <c r="Y94" s="171"/>
      <c r="Z94" s="171"/>
      <c r="AA94" s="171"/>
      <c r="AB94" s="171"/>
      <c r="AC94" s="171"/>
      <c r="AD94" s="171"/>
      <c r="AE94" s="172" t="str">
        <f t="shared" si="16"/>
        <v/>
      </c>
      <c r="AF94" s="172" t="str">
        <f t="shared" si="17"/>
        <v/>
      </c>
    </row>
    <row r="95" spans="1:32" ht="14.4" x14ac:dyDescent="0.3">
      <c r="A95" s="163"/>
      <c r="B95" s="163"/>
      <c r="C95" s="163"/>
      <c r="D95" s="171"/>
      <c r="E95" s="171"/>
      <c r="F95" s="171"/>
      <c r="G95" s="171"/>
      <c r="H95" s="171"/>
      <c r="I95" s="171"/>
      <c r="J95" s="171"/>
      <c r="K95" s="171"/>
      <c r="L95" s="171"/>
      <c r="M95" s="171"/>
      <c r="N95" s="171"/>
      <c r="O95" s="171"/>
      <c r="P95" s="171"/>
      <c r="Q95" s="172" t="str">
        <f t="shared" si="15"/>
        <v/>
      </c>
      <c r="R95" s="173"/>
      <c r="S95" s="173"/>
      <c r="T95" s="173"/>
      <c r="U95" s="171"/>
      <c r="V95" s="171"/>
      <c r="W95" s="171"/>
      <c r="X95" s="171"/>
      <c r="Y95" s="171"/>
      <c r="Z95" s="171"/>
      <c r="AA95" s="171"/>
      <c r="AB95" s="171"/>
      <c r="AC95" s="171"/>
      <c r="AD95" s="171"/>
      <c r="AE95" s="172" t="str">
        <f t="shared" si="16"/>
        <v/>
      </c>
      <c r="AF95" s="172" t="str">
        <f t="shared" si="17"/>
        <v/>
      </c>
    </row>
    <row r="96" spans="1:32" ht="14.4" x14ac:dyDescent="0.3">
      <c r="A96" s="163"/>
      <c r="B96" s="163"/>
      <c r="C96" s="163"/>
      <c r="D96" s="171"/>
      <c r="E96" s="171"/>
      <c r="F96" s="171"/>
      <c r="G96" s="171"/>
      <c r="H96" s="171"/>
      <c r="I96" s="171"/>
      <c r="J96" s="171"/>
      <c r="K96" s="171"/>
      <c r="L96" s="171"/>
      <c r="M96" s="171"/>
      <c r="N96" s="171"/>
      <c r="O96" s="171"/>
      <c r="P96" s="171"/>
      <c r="Q96" s="172" t="str">
        <f t="shared" si="15"/>
        <v/>
      </c>
      <c r="R96" s="173"/>
      <c r="S96" s="173"/>
      <c r="T96" s="173"/>
      <c r="U96" s="171"/>
      <c r="V96" s="171"/>
      <c r="W96" s="171"/>
      <c r="X96" s="171"/>
      <c r="Y96" s="171"/>
      <c r="Z96" s="171"/>
      <c r="AA96" s="171"/>
      <c r="AB96" s="171"/>
      <c r="AC96" s="171"/>
      <c r="AD96" s="171"/>
      <c r="AE96" s="172" t="str">
        <f t="shared" si="16"/>
        <v/>
      </c>
      <c r="AF96" s="172" t="str">
        <f t="shared" si="17"/>
        <v/>
      </c>
    </row>
    <row r="97" spans="1:32" ht="14.4" x14ac:dyDescent="0.3">
      <c r="A97" s="163"/>
      <c r="B97" s="163"/>
      <c r="C97" s="163"/>
      <c r="D97" s="171"/>
      <c r="E97" s="171"/>
      <c r="F97" s="171"/>
      <c r="G97" s="171"/>
      <c r="H97" s="171"/>
      <c r="I97" s="171"/>
      <c r="J97" s="171"/>
      <c r="K97" s="171"/>
      <c r="L97" s="171"/>
      <c r="M97" s="171"/>
      <c r="N97" s="171"/>
      <c r="O97" s="171"/>
      <c r="P97" s="171"/>
      <c r="Q97" s="172" t="str">
        <f t="shared" si="15"/>
        <v/>
      </c>
      <c r="R97" s="173"/>
      <c r="S97" s="173"/>
      <c r="T97" s="173"/>
      <c r="U97" s="171"/>
      <c r="V97" s="171"/>
      <c r="W97" s="171"/>
      <c r="X97" s="171"/>
      <c r="Y97" s="171"/>
      <c r="Z97" s="171"/>
      <c r="AA97" s="171"/>
      <c r="AB97" s="171"/>
      <c r="AC97" s="171"/>
      <c r="AD97" s="171"/>
      <c r="AE97" s="172" t="str">
        <f t="shared" si="16"/>
        <v/>
      </c>
      <c r="AF97" s="172" t="str">
        <f t="shared" si="17"/>
        <v/>
      </c>
    </row>
    <row r="98" spans="1:32" ht="14.4" x14ac:dyDescent="0.3">
      <c r="A98" s="163"/>
      <c r="B98" s="163"/>
      <c r="C98" s="163"/>
      <c r="D98" s="171"/>
      <c r="E98" s="171"/>
      <c r="F98" s="171"/>
      <c r="G98" s="171"/>
      <c r="H98" s="171"/>
      <c r="I98" s="171"/>
      <c r="J98" s="171"/>
      <c r="K98" s="171"/>
      <c r="L98" s="171"/>
      <c r="M98" s="171"/>
      <c r="N98" s="171"/>
      <c r="O98" s="171"/>
      <c r="P98" s="171"/>
      <c r="Q98" s="172" t="str">
        <f t="shared" si="15"/>
        <v/>
      </c>
      <c r="R98" s="173"/>
      <c r="S98" s="173"/>
      <c r="T98" s="173"/>
      <c r="U98" s="171"/>
      <c r="V98" s="171"/>
      <c r="W98" s="171"/>
      <c r="X98" s="171"/>
      <c r="Y98" s="171"/>
      <c r="Z98" s="171"/>
      <c r="AA98" s="171"/>
      <c r="AB98" s="171"/>
      <c r="AC98" s="171"/>
      <c r="AD98" s="171"/>
      <c r="AE98" s="172" t="str">
        <f t="shared" si="16"/>
        <v/>
      </c>
      <c r="AF98" s="172" t="str">
        <f t="shared" si="17"/>
        <v/>
      </c>
    </row>
    <row r="99" spans="1:32" ht="14.4" x14ac:dyDescent="0.3">
      <c r="A99" s="163"/>
      <c r="B99" s="163"/>
      <c r="C99" s="163"/>
      <c r="D99" s="171"/>
      <c r="E99" s="171"/>
      <c r="F99" s="171"/>
      <c r="G99" s="171"/>
      <c r="H99" s="171"/>
      <c r="I99" s="171"/>
      <c r="J99" s="171"/>
      <c r="K99" s="171"/>
      <c r="L99" s="171"/>
      <c r="M99" s="171"/>
      <c r="N99" s="171"/>
      <c r="O99" s="171"/>
      <c r="P99" s="171"/>
      <c r="Q99" s="172" t="str">
        <f t="shared" si="15"/>
        <v/>
      </c>
      <c r="R99" s="173"/>
      <c r="S99" s="173"/>
      <c r="T99" s="173"/>
      <c r="U99" s="171"/>
      <c r="V99" s="171"/>
      <c r="W99" s="171"/>
      <c r="X99" s="171"/>
      <c r="Y99" s="171"/>
      <c r="Z99" s="171"/>
      <c r="AA99" s="171"/>
      <c r="AB99" s="171"/>
      <c r="AC99" s="171"/>
      <c r="AD99" s="171"/>
      <c r="AE99" s="172" t="str">
        <f t="shared" si="16"/>
        <v/>
      </c>
      <c r="AF99" s="172" t="str">
        <f t="shared" si="17"/>
        <v/>
      </c>
    </row>
    <row r="100" spans="1:32" ht="14.4" x14ac:dyDescent="0.3">
      <c r="A100" s="163"/>
      <c r="B100" s="163"/>
      <c r="C100" s="163"/>
      <c r="D100" s="171"/>
      <c r="E100" s="171"/>
      <c r="F100" s="171"/>
      <c r="G100" s="171"/>
      <c r="H100" s="171"/>
      <c r="I100" s="171"/>
      <c r="J100" s="171"/>
      <c r="K100" s="171"/>
      <c r="L100" s="171"/>
      <c r="M100" s="171"/>
      <c r="N100" s="171"/>
      <c r="O100" s="171"/>
      <c r="P100" s="171"/>
      <c r="Q100" s="172" t="str">
        <f t="shared" si="15"/>
        <v/>
      </c>
      <c r="R100" s="173"/>
      <c r="S100" s="173"/>
      <c r="T100" s="173"/>
      <c r="U100" s="171"/>
      <c r="V100" s="171"/>
      <c r="W100" s="171"/>
      <c r="X100" s="171"/>
      <c r="Y100" s="171"/>
      <c r="Z100" s="171"/>
      <c r="AA100" s="171"/>
      <c r="AB100" s="171"/>
      <c r="AC100" s="171"/>
      <c r="AD100" s="171"/>
      <c r="AE100" s="172" t="str">
        <f t="shared" si="16"/>
        <v/>
      </c>
      <c r="AF100" s="172" t="str">
        <f t="shared" si="17"/>
        <v/>
      </c>
    </row>
    <row r="101" spans="1:32" ht="14.4" x14ac:dyDescent="0.3">
      <c r="A101" s="163"/>
      <c r="B101" s="163"/>
      <c r="C101" s="163"/>
      <c r="D101" s="171"/>
      <c r="E101" s="171"/>
      <c r="F101" s="171"/>
      <c r="G101" s="171"/>
      <c r="H101" s="171"/>
      <c r="I101" s="171"/>
      <c r="J101" s="171"/>
      <c r="K101" s="171"/>
      <c r="L101" s="171"/>
      <c r="M101" s="171"/>
      <c r="N101" s="171"/>
      <c r="O101" s="171"/>
      <c r="P101" s="171"/>
      <c r="Q101" s="172" t="str">
        <f t="shared" si="15"/>
        <v/>
      </c>
      <c r="R101" s="173"/>
      <c r="S101" s="173"/>
      <c r="T101" s="173"/>
      <c r="U101" s="171"/>
      <c r="V101" s="171"/>
      <c r="W101" s="171"/>
      <c r="X101" s="171"/>
      <c r="Y101" s="171"/>
      <c r="Z101" s="171"/>
      <c r="AA101" s="171"/>
      <c r="AB101" s="171"/>
      <c r="AC101" s="171"/>
      <c r="AD101" s="171"/>
      <c r="AE101" s="172" t="str">
        <f t="shared" si="16"/>
        <v/>
      </c>
      <c r="AF101" s="172" t="str">
        <f t="shared" si="17"/>
        <v/>
      </c>
    </row>
    <row r="102" spans="1:32" ht="14.4" x14ac:dyDescent="0.3">
      <c r="A102" s="163"/>
      <c r="B102" s="163"/>
      <c r="C102" s="163"/>
      <c r="D102" s="171"/>
      <c r="E102" s="171"/>
      <c r="F102" s="171"/>
      <c r="G102" s="171"/>
      <c r="H102" s="171"/>
      <c r="I102" s="171"/>
      <c r="J102" s="171"/>
      <c r="K102" s="171"/>
      <c r="L102" s="171"/>
      <c r="M102" s="171"/>
      <c r="N102" s="171"/>
      <c r="O102" s="171"/>
      <c r="P102" s="171"/>
      <c r="Q102" s="172" t="str">
        <f t="shared" si="15"/>
        <v/>
      </c>
      <c r="R102" s="173"/>
      <c r="S102" s="173"/>
      <c r="T102" s="173"/>
      <c r="U102" s="171"/>
      <c r="V102" s="171"/>
      <c r="W102" s="171"/>
      <c r="X102" s="171"/>
      <c r="Y102" s="171"/>
      <c r="Z102" s="171"/>
      <c r="AA102" s="171"/>
      <c r="AB102" s="171"/>
      <c r="AC102" s="171"/>
      <c r="AD102" s="171"/>
      <c r="AE102" s="172" t="str">
        <f t="shared" si="16"/>
        <v/>
      </c>
      <c r="AF102" s="172" t="str">
        <f t="shared" si="17"/>
        <v/>
      </c>
    </row>
    <row r="103" spans="1:32" ht="14.4" x14ac:dyDescent="0.3">
      <c r="A103" s="163"/>
      <c r="B103" s="163"/>
      <c r="C103" s="163"/>
      <c r="D103" s="171"/>
      <c r="E103" s="171"/>
      <c r="F103" s="171"/>
      <c r="G103" s="171"/>
      <c r="H103" s="171"/>
      <c r="I103" s="171"/>
      <c r="J103" s="171"/>
      <c r="K103" s="171"/>
      <c r="L103" s="171"/>
      <c r="M103" s="171"/>
      <c r="N103" s="171"/>
      <c r="O103" s="171"/>
      <c r="P103" s="171"/>
      <c r="Q103" s="172" t="str">
        <f t="shared" si="15"/>
        <v/>
      </c>
      <c r="R103" s="173"/>
      <c r="S103" s="173"/>
      <c r="T103" s="173"/>
      <c r="U103" s="171"/>
      <c r="V103" s="171"/>
      <c r="W103" s="171"/>
      <c r="X103" s="171"/>
      <c r="Y103" s="171"/>
      <c r="Z103" s="171"/>
      <c r="AA103" s="171"/>
      <c r="AB103" s="171"/>
      <c r="AC103" s="171"/>
      <c r="AD103" s="171"/>
      <c r="AE103" s="172" t="str">
        <f t="shared" si="16"/>
        <v/>
      </c>
      <c r="AF103" s="172" t="str">
        <f t="shared" si="17"/>
        <v/>
      </c>
    </row>
    <row r="104" spans="1:32" ht="14.4" x14ac:dyDescent="0.3">
      <c r="A104" s="163"/>
      <c r="B104" s="163"/>
      <c r="C104" s="163"/>
      <c r="D104" s="171"/>
      <c r="E104" s="171"/>
      <c r="F104" s="171"/>
      <c r="G104" s="171"/>
      <c r="H104" s="171"/>
      <c r="I104" s="171"/>
      <c r="J104" s="171"/>
      <c r="K104" s="171"/>
      <c r="L104" s="171"/>
      <c r="M104" s="171"/>
      <c r="N104" s="171"/>
      <c r="O104" s="171"/>
      <c r="P104" s="171"/>
      <c r="Q104" s="172" t="str">
        <f t="shared" si="15"/>
        <v/>
      </c>
      <c r="R104" s="173"/>
      <c r="S104" s="173"/>
      <c r="T104" s="173"/>
      <c r="U104" s="171"/>
      <c r="V104" s="171"/>
      <c r="W104" s="171"/>
      <c r="X104" s="171"/>
      <c r="Y104" s="171"/>
      <c r="Z104" s="171"/>
      <c r="AA104" s="171"/>
      <c r="AB104" s="171"/>
      <c r="AC104" s="171"/>
      <c r="AD104" s="171"/>
      <c r="AE104" s="172" t="str">
        <f t="shared" si="16"/>
        <v/>
      </c>
      <c r="AF104" s="172" t="str">
        <f t="shared" si="17"/>
        <v/>
      </c>
    </row>
    <row r="105" spans="1:32" ht="14.4" x14ac:dyDescent="0.3">
      <c r="A105" s="163"/>
      <c r="B105" s="163"/>
      <c r="C105" s="163"/>
      <c r="D105" s="171"/>
      <c r="E105" s="171"/>
      <c r="F105" s="171"/>
      <c r="G105" s="171"/>
      <c r="H105" s="171"/>
      <c r="I105" s="171"/>
      <c r="J105" s="171"/>
      <c r="K105" s="171"/>
      <c r="L105" s="171"/>
      <c r="M105" s="171"/>
      <c r="N105" s="171"/>
      <c r="O105" s="171"/>
      <c r="P105" s="171"/>
      <c r="Q105" s="172" t="str">
        <f t="shared" si="15"/>
        <v/>
      </c>
      <c r="R105" s="173"/>
      <c r="S105" s="173"/>
      <c r="T105" s="173"/>
      <c r="U105" s="171"/>
      <c r="V105" s="171"/>
      <c r="W105" s="171"/>
      <c r="X105" s="171"/>
      <c r="Y105" s="171"/>
      <c r="Z105" s="171"/>
      <c r="AA105" s="171"/>
      <c r="AB105" s="171"/>
      <c r="AC105" s="171"/>
      <c r="AD105" s="171"/>
      <c r="AE105" s="172" t="str">
        <f t="shared" si="16"/>
        <v/>
      </c>
      <c r="AF105" s="172" t="str">
        <f t="shared" si="17"/>
        <v/>
      </c>
    </row>
    <row r="106" spans="1:32" ht="14.4" x14ac:dyDescent="0.3">
      <c r="A106" s="163"/>
      <c r="B106" s="163"/>
      <c r="C106" s="163"/>
      <c r="D106" s="171"/>
      <c r="E106" s="171"/>
      <c r="F106" s="171"/>
      <c r="G106" s="171"/>
      <c r="H106" s="171"/>
      <c r="I106" s="171"/>
      <c r="J106" s="171"/>
      <c r="K106" s="171"/>
      <c r="L106" s="171"/>
      <c r="M106" s="171"/>
      <c r="N106" s="171"/>
      <c r="O106" s="171"/>
      <c r="P106" s="171"/>
      <c r="Q106" s="172" t="str">
        <f t="shared" si="15"/>
        <v/>
      </c>
      <c r="R106" s="173"/>
      <c r="S106" s="173"/>
      <c r="T106" s="173"/>
      <c r="U106" s="171"/>
      <c r="V106" s="171"/>
      <c r="W106" s="171"/>
      <c r="X106" s="171"/>
      <c r="Y106" s="171"/>
      <c r="Z106" s="171"/>
      <c r="AA106" s="171"/>
      <c r="AB106" s="171"/>
      <c r="AC106" s="171"/>
      <c r="AD106" s="171"/>
      <c r="AE106" s="172" t="str">
        <f t="shared" si="16"/>
        <v/>
      </c>
      <c r="AF106" s="172" t="str">
        <f t="shared" si="17"/>
        <v/>
      </c>
    </row>
    <row r="107" spans="1:32" ht="14.4" x14ac:dyDescent="0.3">
      <c r="A107" s="163"/>
      <c r="B107" s="163"/>
      <c r="C107" s="163"/>
      <c r="D107" s="171"/>
      <c r="E107" s="171"/>
      <c r="F107" s="171"/>
      <c r="G107" s="171"/>
      <c r="H107" s="171"/>
      <c r="I107" s="171"/>
      <c r="J107" s="171"/>
      <c r="K107" s="171"/>
      <c r="L107" s="171"/>
      <c r="M107" s="171"/>
      <c r="N107" s="171"/>
      <c r="O107" s="171"/>
      <c r="P107" s="171"/>
      <c r="Q107" s="172" t="str">
        <f t="shared" si="15"/>
        <v/>
      </c>
      <c r="R107" s="173"/>
      <c r="S107" s="173"/>
      <c r="T107" s="173"/>
      <c r="U107" s="171"/>
      <c r="V107" s="171"/>
      <c r="W107" s="171"/>
      <c r="X107" s="171"/>
      <c r="Y107" s="171"/>
      <c r="Z107" s="171"/>
      <c r="AA107" s="171"/>
      <c r="AB107" s="171"/>
      <c r="AC107" s="171"/>
      <c r="AD107" s="171"/>
      <c r="AE107" s="172" t="str">
        <f t="shared" si="16"/>
        <v/>
      </c>
      <c r="AF107" s="172" t="str">
        <f t="shared" si="17"/>
        <v/>
      </c>
    </row>
    <row r="108" spans="1:32" ht="14.4" x14ac:dyDescent="0.3">
      <c r="A108" s="163"/>
      <c r="B108" s="163"/>
      <c r="C108" s="163"/>
      <c r="D108" s="171"/>
      <c r="E108" s="171"/>
      <c r="F108" s="171"/>
      <c r="G108" s="171"/>
      <c r="H108" s="171"/>
      <c r="I108" s="171"/>
      <c r="J108" s="171"/>
      <c r="K108" s="171"/>
      <c r="L108" s="171"/>
      <c r="M108" s="171"/>
      <c r="N108" s="171"/>
      <c r="O108" s="171"/>
      <c r="P108" s="171"/>
      <c r="Q108" s="172" t="str">
        <f t="shared" si="15"/>
        <v/>
      </c>
      <c r="R108" s="173"/>
      <c r="S108" s="173"/>
      <c r="T108" s="173"/>
      <c r="U108" s="171"/>
      <c r="V108" s="171"/>
      <c r="W108" s="171"/>
      <c r="X108" s="171"/>
      <c r="Y108" s="171"/>
      <c r="Z108" s="171"/>
      <c r="AA108" s="171"/>
      <c r="AB108" s="171"/>
      <c r="AC108" s="171"/>
      <c r="AD108" s="171"/>
      <c r="AE108" s="172" t="str">
        <f t="shared" si="16"/>
        <v/>
      </c>
      <c r="AF108" s="172" t="str">
        <f t="shared" si="17"/>
        <v/>
      </c>
    </row>
    <row r="109" spans="1:32" ht="14.4" x14ac:dyDescent="0.3">
      <c r="A109" s="163"/>
      <c r="B109" s="163"/>
      <c r="C109" s="163"/>
      <c r="D109" s="171"/>
      <c r="E109" s="171"/>
      <c r="F109" s="171"/>
      <c r="G109" s="171"/>
      <c r="H109" s="171"/>
      <c r="I109" s="171"/>
      <c r="J109" s="171"/>
      <c r="K109" s="171"/>
      <c r="L109" s="171"/>
      <c r="M109" s="171"/>
      <c r="N109" s="171"/>
      <c r="O109" s="171"/>
      <c r="P109" s="171"/>
      <c r="Q109" s="172" t="str">
        <f t="shared" si="15"/>
        <v/>
      </c>
      <c r="R109" s="173"/>
      <c r="S109" s="173"/>
      <c r="T109" s="173"/>
      <c r="U109" s="171"/>
      <c r="V109" s="171"/>
      <c r="W109" s="171"/>
      <c r="X109" s="171"/>
      <c r="Y109" s="171"/>
      <c r="Z109" s="171"/>
      <c r="AA109" s="171"/>
      <c r="AB109" s="171"/>
      <c r="AC109" s="171"/>
      <c r="AD109" s="171"/>
      <c r="AE109" s="172" t="str">
        <f t="shared" si="16"/>
        <v/>
      </c>
      <c r="AF109" s="172" t="str">
        <f t="shared" si="17"/>
        <v/>
      </c>
    </row>
    <row r="110" spans="1:32" ht="14.4" x14ac:dyDescent="0.3">
      <c r="A110" s="163"/>
      <c r="B110" s="163"/>
      <c r="C110" s="163"/>
      <c r="D110" s="171"/>
      <c r="E110" s="171"/>
      <c r="F110" s="171"/>
      <c r="G110" s="171"/>
      <c r="H110" s="171"/>
      <c r="I110" s="171"/>
      <c r="J110" s="171"/>
      <c r="K110" s="171"/>
      <c r="L110" s="171"/>
      <c r="M110" s="171"/>
      <c r="N110" s="171"/>
      <c r="O110" s="171"/>
      <c r="P110" s="171"/>
      <c r="Q110" s="172" t="str">
        <f t="shared" si="15"/>
        <v/>
      </c>
      <c r="R110" s="173"/>
      <c r="S110" s="173"/>
      <c r="T110" s="173"/>
      <c r="U110" s="171"/>
      <c r="V110" s="171"/>
      <c r="W110" s="171"/>
      <c r="X110" s="171"/>
      <c r="Y110" s="171"/>
      <c r="Z110" s="171"/>
      <c r="AA110" s="171"/>
      <c r="AB110" s="171"/>
      <c r="AC110" s="171"/>
      <c r="AD110" s="171"/>
      <c r="AE110" s="172" t="str">
        <f t="shared" si="16"/>
        <v/>
      </c>
      <c r="AF110" s="172" t="str">
        <f t="shared" si="17"/>
        <v/>
      </c>
    </row>
    <row r="111" spans="1:32" ht="14.4" x14ac:dyDescent="0.3">
      <c r="A111" s="163"/>
      <c r="B111" s="163"/>
      <c r="C111" s="163"/>
      <c r="D111" s="171"/>
      <c r="E111" s="171"/>
      <c r="F111" s="171"/>
      <c r="G111" s="171"/>
      <c r="H111" s="171"/>
      <c r="I111" s="171"/>
      <c r="J111" s="171"/>
      <c r="K111" s="171"/>
      <c r="L111" s="171"/>
      <c r="M111" s="171"/>
      <c r="N111" s="171"/>
      <c r="O111" s="171"/>
      <c r="P111" s="171"/>
      <c r="Q111" s="172" t="str">
        <f t="shared" si="15"/>
        <v/>
      </c>
      <c r="R111" s="173"/>
      <c r="S111" s="173"/>
      <c r="T111" s="173"/>
      <c r="U111" s="171"/>
      <c r="V111" s="171"/>
      <c r="W111" s="171"/>
      <c r="X111" s="171"/>
      <c r="Y111" s="171"/>
      <c r="Z111" s="171"/>
      <c r="AA111" s="171"/>
      <c r="AB111" s="171"/>
      <c r="AC111" s="171"/>
      <c r="AD111" s="171"/>
      <c r="AE111" s="172" t="str">
        <f t="shared" si="16"/>
        <v/>
      </c>
      <c r="AF111" s="172" t="str">
        <f t="shared" si="17"/>
        <v/>
      </c>
    </row>
    <row r="112" spans="1:32" ht="14.4" x14ac:dyDescent="0.3">
      <c r="A112" s="163"/>
      <c r="B112" s="163"/>
      <c r="C112" s="163"/>
      <c r="D112" s="171"/>
      <c r="E112" s="171"/>
      <c r="F112" s="171"/>
      <c r="G112" s="171"/>
      <c r="H112" s="171"/>
      <c r="I112" s="171"/>
      <c r="J112" s="171"/>
      <c r="K112" s="171"/>
      <c r="L112" s="171"/>
      <c r="M112" s="171"/>
      <c r="N112" s="171"/>
      <c r="O112" s="171"/>
      <c r="P112" s="171"/>
      <c r="Q112" s="172" t="str">
        <f t="shared" si="15"/>
        <v/>
      </c>
      <c r="R112" s="173"/>
      <c r="S112" s="173"/>
      <c r="T112" s="173"/>
      <c r="U112" s="171"/>
      <c r="V112" s="171"/>
      <c r="W112" s="171"/>
      <c r="X112" s="171"/>
      <c r="Y112" s="171"/>
      <c r="Z112" s="171"/>
      <c r="AA112" s="171"/>
      <c r="AB112" s="171"/>
      <c r="AC112" s="171"/>
      <c r="AD112" s="171"/>
      <c r="AE112" s="172" t="str">
        <f t="shared" si="16"/>
        <v/>
      </c>
      <c r="AF112" s="172" t="str">
        <f t="shared" si="17"/>
        <v/>
      </c>
    </row>
    <row r="113" spans="1:32" ht="14.4" x14ac:dyDescent="0.3">
      <c r="A113" s="163"/>
      <c r="B113" s="163"/>
      <c r="C113" s="163"/>
      <c r="D113" s="171"/>
      <c r="E113" s="171"/>
      <c r="F113" s="171"/>
      <c r="G113" s="171"/>
      <c r="H113" s="171"/>
      <c r="I113" s="171"/>
      <c r="J113" s="171"/>
      <c r="K113" s="171"/>
      <c r="L113" s="171"/>
      <c r="M113" s="171"/>
      <c r="N113" s="171"/>
      <c r="O113" s="171"/>
      <c r="P113" s="171"/>
      <c r="Q113" s="172" t="str">
        <f t="shared" si="15"/>
        <v/>
      </c>
      <c r="R113" s="173"/>
      <c r="S113" s="173"/>
      <c r="T113" s="173"/>
      <c r="U113" s="171"/>
      <c r="V113" s="171"/>
      <c r="W113" s="171"/>
      <c r="X113" s="171"/>
      <c r="Y113" s="171"/>
      <c r="Z113" s="171"/>
      <c r="AA113" s="171"/>
      <c r="AB113" s="171"/>
      <c r="AC113" s="171"/>
      <c r="AD113" s="171"/>
      <c r="AE113" s="172" t="str">
        <f t="shared" si="16"/>
        <v/>
      </c>
      <c r="AF113" s="172" t="str">
        <f t="shared" si="17"/>
        <v/>
      </c>
    </row>
    <row r="114" spans="1:32" ht="14.4" x14ac:dyDescent="0.3">
      <c r="A114" s="163"/>
      <c r="B114" s="163"/>
      <c r="C114" s="163"/>
      <c r="D114" s="171"/>
      <c r="E114" s="171"/>
      <c r="F114" s="171"/>
      <c r="G114" s="171"/>
      <c r="H114" s="171"/>
      <c r="I114" s="171"/>
      <c r="J114" s="171"/>
      <c r="K114" s="171"/>
      <c r="L114" s="171"/>
      <c r="M114" s="171"/>
      <c r="N114" s="171"/>
      <c r="O114" s="171"/>
      <c r="P114" s="171"/>
      <c r="Q114" s="172" t="str">
        <f t="shared" si="15"/>
        <v/>
      </c>
      <c r="R114" s="173"/>
      <c r="S114" s="173"/>
      <c r="T114" s="173"/>
      <c r="U114" s="171"/>
      <c r="V114" s="171"/>
      <c r="W114" s="171"/>
      <c r="X114" s="171"/>
      <c r="Y114" s="171"/>
      <c r="Z114" s="171"/>
      <c r="AA114" s="171"/>
      <c r="AB114" s="171"/>
      <c r="AC114" s="171"/>
      <c r="AD114" s="171"/>
      <c r="AE114" s="172" t="str">
        <f t="shared" si="16"/>
        <v/>
      </c>
      <c r="AF114" s="172" t="str">
        <f t="shared" si="17"/>
        <v/>
      </c>
    </row>
    <row r="115" spans="1:32" ht="14.4" x14ac:dyDescent="0.3">
      <c r="A115" s="163"/>
      <c r="B115" s="163"/>
      <c r="C115" s="163"/>
      <c r="D115" s="171"/>
      <c r="E115" s="171"/>
      <c r="F115" s="171"/>
      <c r="G115" s="171"/>
      <c r="H115" s="171"/>
      <c r="I115" s="171"/>
      <c r="J115" s="171"/>
      <c r="K115" s="171"/>
      <c r="L115" s="171"/>
      <c r="M115" s="171"/>
      <c r="N115" s="171"/>
      <c r="O115" s="171"/>
      <c r="P115" s="171"/>
      <c r="Q115" s="172" t="str">
        <f t="shared" si="15"/>
        <v/>
      </c>
      <c r="R115" s="173"/>
      <c r="S115" s="173"/>
      <c r="T115" s="173"/>
      <c r="U115" s="171"/>
      <c r="V115" s="171"/>
      <c r="W115" s="171"/>
      <c r="X115" s="171"/>
      <c r="Y115" s="171"/>
      <c r="Z115" s="171"/>
      <c r="AA115" s="171"/>
      <c r="AB115" s="171"/>
      <c r="AC115" s="171"/>
      <c r="AD115" s="171"/>
      <c r="AE115" s="172" t="str">
        <f t="shared" si="16"/>
        <v/>
      </c>
      <c r="AF115" s="172" t="str">
        <f t="shared" si="17"/>
        <v/>
      </c>
    </row>
    <row r="116" spans="1:32" ht="14.4" x14ac:dyDescent="0.3">
      <c r="A116" s="163"/>
      <c r="B116" s="163"/>
      <c r="C116" s="163"/>
      <c r="D116" s="171"/>
      <c r="E116" s="171"/>
      <c r="F116" s="171"/>
      <c r="G116" s="171"/>
      <c r="H116" s="171"/>
      <c r="I116" s="171"/>
      <c r="J116" s="171"/>
      <c r="K116" s="171"/>
      <c r="L116" s="171"/>
      <c r="M116" s="171"/>
      <c r="N116" s="171"/>
      <c r="O116" s="171"/>
      <c r="P116" s="171"/>
      <c r="Q116" s="172" t="str">
        <f t="shared" si="15"/>
        <v/>
      </c>
      <c r="R116" s="173"/>
      <c r="S116" s="173"/>
      <c r="T116" s="173"/>
      <c r="U116" s="171"/>
      <c r="V116" s="171"/>
      <c r="W116" s="171"/>
      <c r="X116" s="171"/>
      <c r="Y116" s="171"/>
      <c r="Z116" s="171"/>
      <c r="AA116" s="171"/>
      <c r="AB116" s="171"/>
      <c r="AC116" s="171"/>
      <c r="AD116" s="171"/>
      <c r="AE116" s="172" t="str">
        <f t="shared" si="16"/>
        <v/>
      </c>
      <c r="AF116" s="172" t="str">
        <f t="shared" si="17"/>
        <v/>
      </c>
    </row>
    <row r="117" spans="1:32" ht="14.4" x14ac:dyDescent="0.3">
      <c r="A117" s="163"/>
      <c r="B117" s="163"/>
      <c r="C117" s="163"/>
      <c r="D117" s="171"/>
      <c r="E117" s="171"/>
      <c r="F117" s="171"/>
      <c r="G117" s="171"/>
      <c r="H117" s="171"/>
      <c r="I117" s="171"/>
      <c r="J117" s="171"/>
      <c r="K117" s="171"/>
      <c r="L117" s="171"/>
      <c r="M117" s="171"/>
      <c r="N117" s="171"/>
      <c r="O117" s="171"/>
      <c r="P117" s="171"/>
      <c r="Q117" s="172" t="str">
        <f t="shared" si="15"/>
        <v/>
      </c>
      <c r="R117" s="173"/>
      <c r="S117" s="173"/>
      <c r="T117" s="173"/>
      <c r="U117" s="171"/>
      <c r="V117" s="171"/>
      <c r="W117" s="171"/>
      <c r="X117" s="171"/>
      <c r="Y117" s="171"/>
      <c r="Z117" s="171"/>
      <c r="AA117" s="171"/>
      <c r="AB117" s="171"/>
      <c r="AC117" s="171"/>
      <c r="AD117" s="171"/>
      <c r="AE117" s="172" t="str">
        <f t="shared" si="16"/>
        <v/>
      </c>
      <c r="AF117" s="172" t="str">
        <f t="shared" si="17"/>
        <v/>
      </c>
    </row>
    <row r="118" spans="1:32" ht="14.4" x14ac:dyDescent="0.3">
      <c r="A118" s="163"/>
      <c r="B118" s="163"/>
      <c r="C118" s="163"/>
      <c r="D118" s="171"/>
      <c r="E118" s="171"/>
      <c r="F118" s="171"/>
      <c r="G118" s="171"/>
      <c r="H118" s="171"/>
      <c r="I118" s="171"/>
      <c r="J118" s="171"/>
      <c r="K118" s="171"/>
      <c r="L118" s="171"/>
      <c r="M118" s="171"/>
      <c r="N118" s="171"/>
      <c r="O118" s="171"/>
      <c r="P118" s="171"/>
      <c r="Q118" s="172" t="str">
        <f t="shared" si="15"/>
        <v/>
      </c>
      <c r="R118" s="173"/>
      <c r="S118" s="173"/>
      <c r="T118" s="173"/>
      <c r="U118" s="171"/>
      <c r="V118" s="171"/>
      <c r="W118" s="171"/>
      <c r="X118" s="171"/>
      <c r="Y118" s="171"/>
      <c r="Z118" s="171"/>
      <c r="AA118" s="171"/>
      <c r="AB118" s="171"/>
      <c r="AC118" s="171"/>
      <c r="AD118" s="171"/>
      <c r="AE118" s="172" t="str">
        <f t="shared" si="16"/>
        <v/>
      </c>
      <c r="AF118" s="172" t="str">
        <f t="shared" si="17"/>
        <v/>
      </c>
    </row>
    <row r="119" spans="1:32" ht="14.4" x14ac:dyDescent="0.3">
      <c r="A119" s="163"/>
      <c r="B119" s="163"/>
      <c r="C119" s="163"/>
      <c r="D119" s="171"/>
      <c r="E119" s="171"/>
      <c r="F119" s="171"/>
      <c r="G119" s="171"/>
      <c r="H119" s="171"/>
      <c r="I119" s="171"/>
      <c r="J119" s="171"/>
      <c r="K119" s="171"/>
      <c r="L119" s="171"/>
      <c r="M119" s="171"/>
      <c r="N119" s="171"/>
      <c r="O119" s="171"/>
      <c r="P119" s="171"/>
      <c r="Q119" s="172" t="str">
        <f t="shared" si="15"/>
        <v/>
      </c>
      <c r="R119" s="173"/>
      <c r="S119" s="173"/>
      <c r="T119" s="173"/>
      <c r="U119" s="171"/>
      <c r="V119" s="171"/>
      <c r="W119" s="171"/>
      <c r="X119" s="171"/>
      <c r="Y119" s="171"/>
      <c r="Z119" s="171"/>
      <c r="AA119" s="171"/>
      <c r="AB119" s="171"/>
      <c r="AC119" s="171"/>
      <c r="AD119" s="171"/>
      <c r="AE119" s="172" t="str">
        <f t="shared" si="16"/>
        <v/>
      </c>
      <c r="AF119" s="172" t="str">
        <f t="shared" si="17"/>
        <v/>
      </c>
    </row>
    <row r="120" spans="1:32" ht="14.4" x14ac:dyDescent="0.3">
      <c r="A120" s="163"/>
      <c r="B120" s="163"/>
      <c r="C120" s="163"/>
      <c r="D120" s="171"/>
      <c r="E120" s="171"/>
      <c r="F120" s="171"/>
      <c r="G120" s="171"/>
      <c r="H120" s="171"/>
      <c r="I120" s="171"/>
      <c r="J120" s="171"/>
      <c r="K120" s="171"/>
      <c r="L120" s="171"/>
      <c r="M120" s="171"/>
      <c r="N120" s="171"/>
      <c r="O120" s="171"/>
      <c r="P120" s="171"/>
      <c r="Q120" s="172" t="str">
        <f t="shared" si="15"/>
        <v/>
      </c>
      <c r="R120" s="173"/>
      <c r="S120" s="173"/>
      <c r="T120" s="173"/>
      <c r="U120" s="171"/>
      <c r="V120" s="171"/>
      <c r="W120" s="171"/>
      <c r="X120" s="171"/>
      <c r="Y120" s="171"/>
      <c r="Z120" s="171"/>
      <c r="AA120" s="171"/>
      <c r="AB120" s="171"/>
      <c r="AC120" s="171"/>
      <c r="AD120" s="171"/>
      <c r="AE120" s="172" t="str">
        <f t="shared" si="16"/>
        <v/>
      </c>
      <c r="AF120" s="172" t="str">
        <f t="shared" si="17"/>
        <v/>
      </c>
    </row>
    <row r="121" spans="1:32" ht="14.4" x14ac:dyDescent="0.3">
      <c r="A121" s="163"/>
      <c r="B121" s="163"/>
      <c r="C121" s="163"/>
      <c r="D121" s="171"/>
      <c r="E121" s="171"/>
      <c r="F121" s="171"/>
      <c r="G121" s="171"/>
      <c r="H121" s="171"/>
      <c r="I121" s="171"/>
      <c r="J121" s="171"/>
      <c r="K121" s="171"/>
      <c r="L121" s="171"/>
      <c r="M121" s="171"/>
      <c r="N121" s="171"/>
      <c r="O121" s="171"/>
      <c r="P121" s="171"/>
      <c r="Q121" s="172" t="str">
        <f t="shared" si="15"/>
        <v/>
      </c>
      <c r="R121" s="173"/>
      <c r="S121" s="173"/>
      <c r="T121" s="173"/>
      <c r="U121" s="171"/>
      <c r="V121" s="171"/>
      <c r="W121" s="171"/>
      <c r="X121" s="171"/>
      <c r="Y121" s="171"/>
      <c r="Z121" s="171"/>
      <c r="AA121" s="171"/>
      <c r="AB121" s="171"/>
      <c r="AC121" s="171"/>
      <c r="AD121" s="171"/>
      <c r="AE121" s="172" t="str">
        <f t="shared" si="16"/>
        <v/>
      </c>
      <c r="AF121" s="172" t="str">
        <f t="shared" si="17"/>
        <v/>
      </c>
    </row>
    <row r="122" spans="1:32" ht="14.4" x14ac:dyDescent="0.3">
      <c r="A122" s="163"/>
      <c r="B122" s="163"/>
      <c r="C122" s="163"/>
      <c r="D122" s="171"/>
      <c r="E122" s="171"/>
      <c r="F122" s="171"/>
      <c r="G122" s="171"/>
      <c r="H122" s="171"/>
      <c r="I122" s="171"/>
      <c r="J122" s="171"/>
      <c r="K122" s="171"/>
      <c r="L122" s="171"/>
      <c r="M122" s="171"/>
      <c r="N122" s="171"/>
      <c r="O122" s="171"/>
      <c r="P122" s="171"/>
      <c r="Q122" s="172" t="str">
        <f t="shared" si="15"/>
        <v/>
      </c>
      <c r="R122" s="173"/>
      <c r="S122" s="173"/>
      <c r="T122" s="173"/>
      <c r="U122" s="171"/>
      <c r="V122" s="171"/>
      <c r="W122" s="171"/>
      <c r="X122" s="171"/>
      <c r="Y122" s="171"/>
      <c r="Z122" s="171"/>
      <c r="AA122" s="171"/>
      <c r="AB122" s="171"/>
      <c r="AC122" s="171"/>
      <c r="AD122" s="171"/>
      <c r="AE122" s="172" t="str">
        <f t="shared" si="16"/>
        <v/>
      </c>
      <c r="AF122" s="172" t="str">
        <f t="shared" si="17"/>
        <v/>
      </c>
    </row>
    <row r="123" spans="1:32" ht="14.4" x14ac:dyDescent="0.3">
      <c r="A123" s="163"/>
      <c r="B123" s="163"/>
      <c r="C123" s="163"/>
      <c r="D123" s="171"/>
      <c r="E123" s="171"/>
      <c r="F123" s="171"/>
      <c r="G123" s="171"/>
      <c r="H123" s="171"/>
      <c r="I123" s="171"/>
      <c r="J123" s="171"/>
      <c r="K123" s="171"/>
      <c r="L123" s="171"/>
      <c r="M123" s="171"/>
      <c r="N123" s="171"/>
      <c r="O123" s="171"/>
      <c r="P123" s="171"/>
      <c r="Q123" s="172" t="str">
        <f t="shared" si="15"/>
        <v/>
      </c>
      <c r="R123" s="173"/>
      <c r="S123" s="173"/>
      <c r="T123" s="173"/>
      <c r="U123" s="171"/>
      <c r="V123" s="171"/>
      <c r="W123" s="171"/>
      <c r="X123" s="171"/>
      <c r="Y123" s="171"/>
      <c r="Z123" s="171"/>
      <c r="AA123" s="171"/>
      <c r="AB123" s="171"/>
      <c r="AC123" s="171"/>
      <c r="AD123" s="171"/>
      <c r="AE123" s="172" t="str">
        <f t="shared" si="16"/>
        <v/>
      </c>
      <c r="AF123" s="172" t="str">
        <f t="shared" si="17"/>
        <v/>
      </c>
    </row>
    <row r="124" spans="1:32" ht="14.4" x14ac:dyDescent="0.3">
      <c r="A124" s="163"/>
      <c r="B124" s="163"/>
      <c r="C124" s="163"/>
      <c r="D124" s="171"/>
      <c r="E124" s="171"/>
      <c r="F124" s="171"/>
      <c r="G124" s="171"/>
      <c r="H124" s="171"/>
      <c r="I124" s="171"/>
      <c r="J124" s="171"/>
      <c r="K124" s="171"/>
      <c r="L124" s="171"/>
      <c r="M124" s="171"/>
      <c r="N124" s="171"/>
      <c r="O124" s="171"/>
      <c r="P124" s="171"/>
      <c r="Q124" s="172" t="str">
        <f t="shared" si="15"/>
        <v/>
      </c>
      <c r="R124" s="173"/>
      <c r="S124" s="173"/>
      <c r="T124" s="173"/>
      <c r="U124" s="171"/>
      <c r="V124" s="171"/>
      <c r="W124" s="171"/>
      <c r="X124" s="171"/>
      <c r="Y124" s="171"/>
      <c r="Z124" s="171"/>
      <c r="AA124" s="171"/>
      <c r="AB124" s="171"/>
      <c r="AC124" s="171"/>
      <c r="AD124" s="171"/>
      <c r="AE124" s="172" t="str">
        <f t="shared" si="16"/>
        <v/>
      </c>
      <c r="AF124" s="172" t="str">
        <f t="shared" si="17"/>
        <v/>
      </c>
    </row>
    <row r="125" spans="1:32" ht="14.4" x14ac:dyDescent="0.3">
      <c r="A125" s="163"/>
      <c r="B125" s="163"/>
      <c r="C125" s="163"/>
      <c r="D125" s="171"/>
      <c r="E125" s="171"/>
      <c r="F125" s="171"/>
      <c r="G125" s="171"/>
      <c r="H125" s="171"/>
      <c r="I125" s="171"/>
      <c r="J125" s="171"/>
      <c r="K125" s="171"/>
      <c r="L125" s="171"/>
      <c r="M125" s="171"/>
      <c r="N125" s="171"/>
      <c r="O125" s="171"/>
      <c r="P125" s="171"/>
      <c r="Q125" s="172" t="str">
        <f t="shared" si="15"/>
        <v/>
      </c>
      <c r="R125" s="173"/>
      <c r="S125" s="173"/>
      <c r="T125" s="173"/>
      <c r="U125" s="171"/>
      <c r="V125" s="171"/>
      <c r="W125" s="171"/>
      <c r="X125" s="171"/>
      <c r="Y125" s="171"/>
      <c r="Z125" s="171"/>
      <c r="AA125" s="171"/>
      <c r="AB125" s="171"/>
      <c r="AC125" s="171"/>
      <c r="AD125" s="171"/>
      <c r="AE125" s="172" t="str">
        <f t="shared" si="16"/>
        <v/>
      </c>
      <c r="AF125" s="172" t="str">
        <f t="shared" si="17"/>
        <v/>
      </c>
    </row>
    <row r="126" spans="1:32" ht="14.4" x14ac:dyDescent="0.3">
      <c r="A126" s="163"/>
      <c r="B126" s="163"/>
      <c r="C126" s="163"/>
      <c r="D126" s="171"/>
      <c r="E126" s="171"/>
      <c r="F126" s="171"/>
      <c r="G126" s="171"/>
      <c r="H126" s="171"/>
      <c r="I126" s="171"/>
      <c r="J126" s="171"/>
      <c r="K126" s="171"/>
      <c r="L126" s="171"/>
      <c r="M126" s="171"/>
      <c r="N126" s="171"/>
      <c r="O126" s="171"/>
      <c r="P126" s="171"/>
      <c r="Q126" s="172" t="str">
        <f t="shared" si="15"/>
        <v/>
      </c>
      <c r="R126" s="173"/>
      <c r="S126" s="173"/>
      <c r="T126" s="173"/>
      <c r="U126" s="171"/>
      <c r="V126" s="171"/>
      <c r="W126" s="171"/>
      <c r="X126" s="171"/>
      <c r="Y126" s="171"/>
      <c r="Z126" s="171"/>
      <c r="AA126" s="171"/>
      <c r="AB126" s="171"/>
      <c r="AC126" s="171"/>
      <c r="AD126" s="171"/>
      <c r="AE126" s="172" t="str">
        <f t="shared" si="16"/>
        <v/>
      </c>
      <c r="AF126" s="172" t="str">
        <f t="shared" si="17"/>
        <v/>
      </c>
    </row>
    <row r="127" spans="1:32" ht="14.4" x14ac:dyDescent="0.3">
      <c r="A127" s="163"/>
      <c r="B127" s="163"/>
      <c r="C127" s="163"/>
      <c r="D127" s="171"/>
      <c r="E127" s="171"/>
      <c r="F127" s="171"/>
      <c r="G127" s="171"/>
      <c r="H127" s="171"/>
      <c r="I127" s="171"/>
      <c r="J127" s="171"/>
      <c r="K127" s="171"/>
      <c r="L127" s="171"/>
      <c r="M127" s="171"/>
      <c r="N127" s="171"/>
      <c r="O127" s="171"/>
      <c r="P127" s="171"/>
      <c r="Q127" s="172" t="str">
        <f t="shared" si="15"/>
        <v/>
      </c>
      <c r="R127" s="173"/>
      <c r="S127" s="173"/>
      <c r="T127" s="173"/>
      <c r="U127" s="171"/>
      <c r="V127" s="171"/>
      <c r="W127" s="171"/>
      <c r="X127" s="171"/>
      <c r="Y127" s="171"/>
      <c r="Z127" s="171"/>
      <c r="AA127" s="171"/>
      <c r="AB127" s="171"/>
      <c r="AC127" s="171"/>
      <c r="AD127" s="171"/>
      <c r="AE127" s="172" t="str">
        <f t="shared" si="16"/>
        <v/>
      </c>
      <c r="AF127" s="172" t="str">
        <f t="shared" si="17"/>
        <v/>
      </c>
    </row>
    <row r="128" spans="1:32" ht="14.4" x14ac:dyDescent="0.3">
      <c r="A128" s="163"/>
      <c r="B128" s="163"/>
      <c r="C128" s="163"/>
      <c r="D128" s="171"/>
      <c r="E128" s="171"/>
      <c r="F128" s="171"/>
      <c r="G128" s="171"/>
      <c r="H128" s="171"/>
      <c r="I128" s="171"/>
      <c r="J128" s="171"/>
      <c r="K128" s="171"/>
      <c r="L128" s="171"/>
      <c r="M128" s="171"/>
      <c r="N128" s="171"/>
      <c r="O128" s="171"/>
      <c r="P128" s="171"/>
      <c r="Q128" s="172" t="str">
        <f t="shared" si="15"/>
        <v/>
      </c>
      <c r="R128" s="173"/>
      <c r="S128" s="173"/>
      <c r="T128" s="173"/>
      <c r="U128" s="171"/>
      <c r="V128" s="171"/>
      <c r="W128" s="171"/>
      <c r="X128" s="171"/>
      <c r="Y128" s="171"/>
      <c r="Z128" s="171"/>
      <c r="AA128" s="171"/>
      <c r="AB128" s="171"/>
      <c r="AC128" s="171"/>
      <c r="AD128" s="171"/>
      <c r="AE128" s="172" t="str">
        <f t="shared" si="16"/>
        <v/>
      </c>
      <c r="AF128" s="172" t="str">
        <f t="shared" si="17"/>
        <v/>
      </c>
    </row>
    <row r="129" spans="1:32" ht="14.4" x14ac:dyDescent="0.3">
      <c r="A129" s="163"/>
      <c r="B129" s="163"/>
      <c r="C129" s="163"/>
      <c r="D129" s="171"/>
      <c r="E129" s="171"/>
      <c r="F129" s="171"/>
      <c r="G129" s="171"/>
      <c r="H129" s="171"/>
      <c r="I129" s="171"/>
      <c r="J129" s="171"/>
      <c r="K129" s="171"/>
      <c r="L129" s="171"/>
      <c r="M129" s="171"/>
      <c r="N129" s="171"/>
      <c r="O129" s="171"/>
      <c r="P129" s="171"/>
      <c r="Q129" s="172" t="str">
        <f t="shared" si="15"/>
        <v/>
      </c>
      <c r="R129" s="173"/>
      <c r="S129" s="173"/>
      <c r="T129" s="173"/>
      <c r="U129" s="171"/>
      <c r="V129" s="171"/>
      <c r="W129" s="171"/>
      <c r="X129" s="171"/>
      <c r="Y129" s="171"/>
      <c r="Z129" s="171"/>
      <c r="AA129" s="171"/>
      <c r="AB129" s="171"/>
      <c r="AC129" s="171"/>
      <c r="AD129" s="171"/>
      <c r="AE129" s="172" t="str">
        <f t="shared" si="16"/>
        <v/>
      </c>
      <c r="AF129" s="172" t="str">
        <f t="shared" si="17"/>
        <v/>
      </c>
    </row>
    <row r="130" spans="1:32" ht="14.4" x14ac:dyDescent="0.3">
      <c r="A130" s="163"/>
      <c r="B130" s="163"/>
      <c r="C130" s="163"/>
      <c r="D130" s="171"/>
      <c r="E130" s="171"/>
      <c r="F130" s="171"/>
      <c r="G130" s="171"/>
      <c r="H130" s="171"/>
      <c r="I130" s="171"/>
      <c r="J130" s="171"/>
      <c r="K130" s="171"/>
      <c r="L130" s="171"/>
      <c r="M130" s="171"/>
      <c r="N130" s="171"/>
      <c r="O130" s="171"/>
      <c r="P130" s="171"/>
      <c r="Q130" s="172" t="str">
        <f t="shared" si="15"/>
        <v/>
      </c>
      <c r="R130" s="173"/>
      <c r="S130" s="173"/>
      <c r="T130" s="173"/>
      <c r="U130" s="171"/>
      <c r="V130" s="171"/>
      <c r="W130" s="171"/>
      <c r="X130" s="171"/>
      <c r="Y130" s="171"/>
      <c r="Z130" s="171"/>
      <c r="AA130" s="171"/>
      <c r="AB130" s="171"/>
      <c r="AC130" s="171"/>
      <c r="AD130" s="171"/>
      <c r="AE130" s="172" t="str">
        <f t="shared" si="16"/>
        <v/>
      </c>
      <c r="AF130" s="172" t="str">
        <f t="shared" si="17"/>
        <v/>
      </c>
    </row>
    <row r="131" spans="1:32" ht="14.4" x14ac:dyDescent="0.3">
      <c r="A131" s="163"/>
      <c r="B131" s="163"/>
      <c r="C131" s="163"/>
      <c r="D131" s="171"/>
      <c r="E131" s="171"/>
      <c r="F131" s="171"/>
      <c r="G131" s="171"/>
      <c r="H131" s="171"/>
      <c r="I131" s="171"/>
      <c r="J131" s="171"/>
      <c r="K131" s="171"/>
      <c r="L131" s="171"/>
      <c r="M131" s="171"/>
      <c r="N131" s="171"/>
      <c r="O131" s="171"/>
      <c r="P131" s="171"/>
      <c r="Q131" s="172" t="str">
        <f t="shared" si="15"/>
        <v/>
      </c>
      <c r="R131" s="173"/>
      <c r="S131" s="173"/>
      <c r="T131" s="173"/>
      <c r="U131" s="171"/>
      <c r="V131" s="171"/>
      <c r="W131" s="171"/>
      <c r="X131" s="171"/>
      <c r="Y131" s="171"/>
      <c r="Z131" s="171"/>
      <c r="AA131" s="171"/>
      <c r="AB131" s="171"/>
      <c r="AC131" s="171"/>
      <c r="AD131" s="171"/>
      <c r="AE131" s="172" t="str">
        <f t="shared" si="16"/>
        <v/>
      </c>
      <c r="AF131" s="172" t="str">
        <f t="shared" si="17"/>
        <v/>
      </c>
    </row>
    <row r="132" spans="1:32" ht="14.4" x14ac:dyDescent="0.3">
      <c r="A132" s="163"/>
      <c r="B132" s="163"/>
      <c r="C132" s="163"/>
      <c r="D132" s="171"/>
      <c r="E132" s="171"/>
      <c r="F132" s="171"/>
      <c r="G132" s="171"/>
      <c r="H132" s="171"/>
      <c r="I132" s="171"/>
      <c r="J132" s="171"/>
      <c r="K132" s="171"/>
      <c r="L132" s="171"/>
      <c r="M132" s="171"/>
      <c r="N132" s="171"/>
      <c r="O132" s="171"/>
      <c r="P132" s="171"/>
      <c r="Q132" s="172" t="str">
        <f t="shared" si="15"/>
        <v/>
      </c>
      <c r="R132" s="173"/>
      <c r="S132" s="173"/>
      <c r="T132" s="173"/>
      <c r="U132" s="171"/>
      <c r="V132" s="171"/>
      <c r="W132" s="171"/>
      <c r="X132" s="171"/>
      <c r="Y132" s="171"/>
      <c r="Z132" s="171"/>
      <c r="AA132" s="171"/>
      <c r="AB132" s="171"/>
      <c r="AC132" s="171"/>
      <c r="AD132" s="171"/>
      <c r="AE132" s="172" t="str">
        <f t="shared" si="16"/>
        <v/>
      </c>
      <c r="AF132" s="172" t="str">
        <f t="shared" si="17"/>
        <v/>
      </c>
    </row>
    <row r="133" spans="1:32" ht="14.4" x14ac:dyDescent="0.3">
      <c r="A133" s="163"/>
      <c r="B133" s="163"/>
      <c r="C133" s="163"/>
      <c r="D133" s="171"/>
      <c r="E133" s="171"/>
      <c r="F133" s="171"/>
      <c r="G133" s="171"/>
      <c r="H133" s="171"/>
      <c r="I133" s="171"/>
      <c r="J133" s="171"/>
      <c r="K133" s="171"/>
      <c r="L133" s="171"/>
      <c r="M133" s="171"/>
      <c r="N133" s="171"/>
      <c r="O133" s="171"/>
      <c r="P133" s="171"/>
      <c r="Q133" s="172" t="str">
        <f t="shared" si="15"/>
        <v/>
      </c>
      <c r="R133" s="173"/>
      <c r="S133" s="173"/>
      <c r="T133" s="173"/>
      <c r="U133" s="171"/>
      <c r="V133" s="171"/>
      <c r="W133" s="171"/>
      <c r="X133" s="171"/>
      <c r="Y133" s="171"/>
      <c r="Z133" s="171"/>
      <c r="AA133" s="171"/>
      <c r="AB133" s="171"/>
      <c r="AC133" s="171"/>
      <c r="AD133" s="171"/>
      <c r="AE133" s="172" t="str">
        <f t="shared" si="16"/>
        <v/>
      </c>
      <c r="AF133" s="172" t="str">
        <f t="shared" si="17"/>
        <v/>
      </c>
    </row>
    <row r="134" spans="1:32" ht="14.4" x14ac:dyDescent="0.3">
      <c r="A134" s="163"/>
      <c r="B134" s="163"/>
      <c r="C134" s="163"/>
      <c r="D134" s="171"/>
      <c r="E134" s="171"/>
      <c r="F134" s="171"/>
      <c r="G134" s="171"/>
      <c r="H134" s="171"/>
      <c r="I134" s="171"/>
      <c r="J134" s="171"/>
      <c r="K134" s="171"/>
      <c r="L134" s="171"/>
      <c r="M134" s="171"/>
      <c r="N134" s="171"/>
      <c r="O134" s="171"/>
      <c r="P134" s="171"/>
      <c r="Q134" s="172" t="str">
        <f t="shared" si="15"/>
        <v/>
      </c>
      <c r="R134" s="173"/>
      <c r="S134" s="173"/>
      <c r="T134" s="173"/>
      <c r="U134" s="171"/>
      <c r="V134" s="171"/>
      <c r="W134" s="171"/>
      <c r="X134" s="171"/>
      <c r="Y134" s="171"/>
      <c r="Z134" s="171"/>
      <c r="AA134" s="171"/>
      <c r="AB134" s="171"/>
      <c r="AC134" s="171"/>
      <c r="AD134" s="171"/>
      <c r="AE134" s="172" t="str">
        <f t="shared" si="16"/>
        <v/>
      </c>
      <c r="AF134" s="172" t="str">
        <f t="shared" si="17"/>
        <v/>
      </c>
    </row>
    <row r="135" spans="1:32" ht="14.4" x14ac:dyDescent="0.3">
      <c r="A135" s="163"/>
      <c r="B135" s="163"/>
      <c r="C135" s="163"/>
      <c r="D135" s="171"/>
      <c r="E135" s="171"/>
      <c r="F135" s="171"/>
      <c r="G135" s="171"/>
      <c r="H135" s="171"/>
      <c r="I135" s="171"/>
      <c r="J135" s="171"/>
      <c r="K135" s="171"/>
      <c r="L135" s="171"/>
      <c r="M135" s="171"/>
      <c r="N135" s="171"/>
      <c r="O135" s="171"/>
      <c r="P135" s="171"/>
      <c r="Q135" s="172" t="str">
        <f t="shared" ref="Q135:Q198" si="18">IF(I135="","",IF(P135="Oui",0,I135*(O135+N135*M135/L135)/$B$3))</f>
        <v/>
      </c>
      <c r="R135" s="173"/>
      <c r="S135" s="173"/>
      <c r="T135" s="173"/>
      <c r="U135" s="171"/>
      <c r="V135" s="171"/>
      <c r="W135" s="171"/>
      <c r="X135" s="171"/>
      <c r="Y135" s="171"/>
      <c r="Z135" s="171"/>
      <c r="AA135" s="171"/>
      <c r="AB135" s="171"/>
      <c r="AC135" s="171"/>
      <c r="AD135" s="171"/>
      <c r="AE135" s="172" t="str">
        <f t="shared" ref="AE135:AE198" si="19">IF(Z135="","",Z135*AC135/AD135/$B$3)</f>
        <v/>
      </c>
      <c r="AF135" s="172" t="str">
        <f t="shared" ref="AF135:AF198" si="20">IF(Z135="","",AB135+AD135-1)</f>
        <v/>
      </c>
    </row>
    <row r="136" spans="1:32" ht="14.4" x14ac:dyDescent="0.3">
      <c r="A136" s="163"/>
      <c r="B136" s="163"/>
      <c r="C136" s="163"/>
      <c r="D136" s="171"/>
      <c r="E136" s="171"/>
      <c r="F136" s="171"/>
      <c r="G136" s="171"/>
      <c r="H136" s="171"/>
      <c r="I136" s="171"/>
      <c r="J136" s="171"/>
      <c r="K136" s="171"/>
      <c r="L136" s="171"/>
      <c r="M136" s="171"/>
      <c r="N136" s="171"/>
      <c r="O136" s="171"/>
      <c r="P136" s="171"/>
      <c r="Q136" s="172" t="str">
        <f t="shared" si="18"/>
        <v/>
      </c>
      <c r="R136" s="173"/>
      <c r="S136" s="173"/>
      <c r="T136" s="173"/>
      <c r="U136" s="171"/>
      <c r="V136" s="171"/>
      <c r="W136" s="171"/>
      <c r="X136" s="171"/>
      <c r="Y136" s="171"/>
      <c r="Z136" s="171"/>
      <c r="AA136" s="171"/>
      <c r="AB136" s="171"/>
      <c r="AC136" s="171"/>
      <c r="AD136" s="171"/>
      <c r="AE136" s="172" t="str">
        <f t="shared" si="19"/>
        <v/>
      </c>
      <c r="AF136" s="172" t="str">
        <f t="shared" si="20"/>
        <v/>
      </c>
    </row>
    <row r="137" spans="1:32" ht="14.4" x14ac:dyDescent="0.3">
      <c r="A137" s="163"/>
      <c r="B137" s="163"/>
      <c r="C137" s="163"/>
      <c r="D137" s="171"/>
      <c r="E137" s="171"/>
      <c r="F137" s="171"/>
      <c r="G137" s="171"/>
      <c r="H137" s="171"/>
      <c r="I137" s="171"/>
      <c r="J137" s="171"/>
      <c r="K137" s="171"/>
      <c r="L137" s="171"/>
      <c r="M137" s="171"/>
      <c r="N137" s="171"/>
      <c r="O137" s="171"/>
      <c r="P137" s="171"/>
      <c r="Q137" s="172" t="str">
        <f t="shared" si="18"/>
        <v/>
      </c>
      <c r="R137" s="173"/>
      <c r="S137" s="173"/>
      <c r="T137" s="173"/>
      <c r="U137" s="171"/>
      <c r="V137" s="171"/>
      <c r="W137" s="171"/>
      <c r="X137" s="171"/>
      <c r="Y137" s="171"/>
      <c r="Z137" s="171"/>
      <c r="AA137" s="171"/>
      <c r="AB137" s="171"/>
      <c r="AC137" s="171"/>
      <c r="AD137" s="171"/>
      <c r="AE137" s="172" t="str">
        <f t="shared" si="19"/>
        <v/>
      </c>
      <c r="AF137" s="172" t="str">
        <f t="shared" si="20"/>
        <v/>
      </c>
    </row>
    <row r="138" spans="1:32" ht="14.4" x14ac:dyDescent="0.3">
      <c r="A138" s="163"/>
      <c r="B138" s="163"/>
      <c r="C138" s="163"/>
      <c r="D138" s="171"/>
      <c r="E138" s="171"/>
      <c r="F138" s="171"/>
      <c r="G138" s="171"/>
      <c r="H138" s="171"/>
      <c r="I138" s="171"/>
      <c r="J138" s="171"/>
      <c r="K138" s="171"/>
      <c r="L138" s="171"/>
      <c r="M138" s="171"/>
      <c r="N138" s="171"/>
      <c r="O138" s="171"/>
      <c r="P138" s="171"/>
      <c r="Q138" s="172" t="str">
        <f t="shared" si="18"/>
        <v/>
      </c>
      <c r="R138" s="173"/>
      <c r="S138" s="173"/>
      <c r="T138" s="173"/>
      <c r="U138" s="171"/>
      <c r="V138" s="171"/>
      <c r="W138" s="171"/>
      <c r="X138" s="171"/>
      <c r="Y138" s="171"/>
      <c r="Z138" s="171"/>
      <c r="AA138" s="171"/>
      <c r="AB138" s="171"/>
      <c r="AC138" s="171"/>
      <c r="AD138" s="171"/>
      <c r="AE138" s="172" t="str">
        <f t="shared" si="19"/>
        <v/>
      </c>
      <c r="AF138" s="172" t="str">
        <f t="shared" si="20"/>
        <v/>
      </c>
    </row>
    <row r="139" spans="1:32" ht="14.4" x14ac:dyDescent="0.3">
      <c r="A139" s="163"/>
      <c r="B139" s="163"/>
      <c r="C139" s="163"/>
      <c r="D139" s="171"/>
      <c r="E139" s="171"/>
      <c r="F139" s="171"/>
      <c r="G139" s="171"/>
      <c r="H139" s="171"/>
      <c r="I139" s="171"/>
      <c r="J139" s="171"/>
      <c r="K139" s="171"/>
      <c r="L139" s="171"/>
      <c r="M139" s="171"/>
      <c r="N139" s="171"/>
      <c r="O139" s="171"/>
      <c r="P139" s="171"/>
      <c r="Q139" s="172" t="str">
        <f t="shared" si="18"/>
        <v/>
      </c>
      <c r="R139" s="173"/>
      <c r="S139" s="173"/>
      <c r="T139" s="173"/>
      <c r="U139" s="171"/>
      <c r="V139" s="171"/>
      <c r="W139" s="171"/>
      <c r="X139" s="171"/>
      <c r="Y139" s="171"/>
      <c r="Z139" s="171"/>
      <c r="AA139" s="171"/>
      <c r="AB139" s="171"/>
      <c r="AC139" s="171"/>
      <c r="AD139" s="171"/>
      <c r="AE139" s="172" t="str">
        <f t="shared" si="19"/>
        <v/>
      </c>
      <c r="AF139" s="172" t="str">
        <f t="shared" si="20"/>
        <v/>
      </c>
    </row>
    <row r="140" spans="1:32" ht="14.4" x14ac:dyDescent="0.3">
      <c r="A140" s="163"/>
      <c r="B140" s="163"/>
      <c r="C140" s="163"/>
      <c r="D140" s="171"/>
      <c r="E140" s="171"/>
      <c r="F140" s="171"/>
      <c r="G140" s="171"/>
      <c r="H140" s="171"/>
      <c r="I140" s="171"/>
      <c r="J140" s="171"/>
      <c r="K140" s="171"/>
      <c r="L140" s="171"/>
      <c r="M140" s="171"/>
      <c r="N140" s="171"/>
      <c r="O140" s="171"/>
      <c r="P140" s="171"/>
      <c r="Q140" s="172" t="str">
        <f t="shared" si="18"/>
        <v/>
      </c>
      <c r="R140" s="173"/>
      <c r="S140" s="173"/>
      <c r="T140" s="173"/>
      <c r="U140" s="171"/>
      <c r="V140" s="171"/>
      <c r="W140" s="171"/>
      <c r="X140" s="171"/>
      <c r="Y140" s="171"/>
      <c r="Z140" s="171"/>
      <c r="AA140" s="171"/>
      <c r="AB140" s="171"/>
      <c r="AC140" s="171"/>
      <c r="AD140" s="171"/>
      <c r="AE140" s="172" t="str">
        <f t="shared" si="19"/>
        <v/>
      </c>
      <c r="AF140" s="172" t="str">
        <f t="shared" si="20"/>
        <v/>
      </c>
    </row>
    <row r="141" spans="1:32" ht="14.4" x14ac:dyDescent="0.3">
      <c r="A141" s="163"/>
      <c r="B141" s="163"/>
      <c r="C141" s="163"/>
      <c r="D141" s="171"/>
      <c r="E141" s="171"/>
      <c r="F141" s="171"/>
      <c r="G141" s="171"/>
      <c r="H141" s="171"/>
      <c r="I141" s="171"/>
      <c r="J141" s="171"/>
      <c r="K141" s="171"/>
      <c r="L141" s="171"/>
      <c r="M141" s="171"/>
      <c r="N141" s="171"/>
      <c r="O141" s="171"/>
      <c r="P141" s="171"/>
      <c r="Q141" s="172" t="str">
        <f t="shared" si="18"/>
        <v/>
      </c>
      <c r="R141" s="173"/>
      <c r="S141" s="173"/>
      <c r="T141" s="173"/>
      <c r="U141" s="171"/>
      <c r="V141" s="171"/>
      <c r="W141" s="171"/>
      <c r="X141" s="171"/>
      <c r="Y141" s="171"/>
      <c r="Z141" s="171"/>
      <c r="AA141" s="171"/>
      <c r="AB141" s="171"/>
      <c r="AC141" s="171"/>
      <c r="AD141" s="171"/>
      <c r="AE141" s="172" t="str">
        <f t="shared" si="19"/>
        <v/>
      </c>
      <c r="AF141" s="172" t="str">
        <f t="shared" si="20"/>
        <v/>
      </c>
    </row>
    <row r="142" spans="1:32" ht="14.4" x14ac:dyDescent="0.3">
      <c r="A142" s="163"/>
      <c r="B142" s="163"/>
      <c r="C142" s="163"/>
      <c r="D142" s="171"/>
      <c r="E142" s="171"/>
      <c r="F142" s="171"/>
      <c r="G142" s="171"/>
      <c r="H142" s="171"/>
      <c r="I142" s="171"/>
      <c r="J142" s="171"/>
      <c r="K142" s="171"/>
      <c r="L142" s="171"/>
      <c r="M142" s="171"/>
      <c r="N142" s="171"/>
      <c r="O142" s="171"/>
      <c r="P142" s="171"/>
      <c r="Q142" s="172" t="str">
        <f t="shared" si="18"/>
        <v/>
      </c>
      <c r="R142" s="173"/>
      <c r="S142" s="173"/>
      <c r="T142" s="173"/>
      <c r="U142" s="171"/>
      <c r="V142" s="171"/>
      <c r="W142" s="171"/>
      <c r="X142" s="171"/>
      <c r="Y142" s="171"/>
      <c r="Z142" s="171"/>
      <c r="AA142" s="171"/>
      <c r="AB142" s="171"/>
      <c r="AC142" s="171"/>
      <c r="AD142" s="171"/>
      <c r="AE142" s="172" t="str">
        <f t="shared" si="19"/>
        <v/>
      </c>
      <c r="AF142" s="172" t="str">
        <f t="shared" si="20"/>
        <v/>
      </c>
    </row>
    <row r="143" spans="1:32" ht="14.4" x14ac:dyDescent="0.3">
      <c r="A143" s="163"/>
      <c r="B143" s="163"/>
      <c r="C143" s="163"/>
      <c r="D143" s="171"/>
      <c r="E143" s="171"/>
      <c r="F143" s="171"/>
      <c r="G143" s="171"/>
      <c r="H143" s="171"/>
      <c r="I143" s="171"/>
      <c r="J143" s="171"/>
      <c r="K143" s="171"/>
      <c r="L143" s="171"/>
      <c r="M143" s="171"/>
      <c r="N143" s="171"/>
      <c r="O143" s="171"/>
      <c r="P143" s="171"/>
      <c r="Q143" s="172" t="str">
        <f t="shared" si="18"/>
        <v/>
      </c>
      <c r="R143" s="173"/>
      <c r="S143" s="173"/>
      <c r="T143" s="173"/>
      <c r="U143" s="171"/>
      <c r="V143" s="171"/>
      <c r="W143" s="171"/>
      <c r="X143" s="171"/>
      <c r="Y143" s="171"/>
      <c r="Z143" s="171"/>
      <c r="AA143" s="171"/>
      <c r="AB143" s="171"/>
      <c r="AC143" s="171"/>
      <c r="AD143" s="171"/>
      <c r="AE143" s="172" t="str">
        <f t="shared" si="19"/>
        <v/>
      </c>
      <c r="AF143" s="172" t="str">
        <f t="shared" si="20"/>
        <v/>
      </c>
    </row>
    <row r="144" spans="1:32" ht="14.4" x14ac:dyDescent="0.3">
      <c r="A144" s="163"/>
      <c r="B144" s="163"/>
      <c r="C144" s="163"/>
      <c r="D144" s="171"/>
      <c r="E144" s="171"/>
      <c r="F144" s="171"/>
      <c r="G144" s="171"/>
      <c r="H144" s="171"/>
      <c r="I144" s="171"/>
      <c r="J144" s="171"/>
      <c r="K144" s="171"/>
      <c r="L144" s="171"/>
      <c r="M144" s="171"/>
      <c r="N144" s="171"/>
      <c r="O144" s="171"/>
      <c r="P144" s="171"/>
      <c r="Q144" s="172" t="str">
        <f t="shared" si="18"/>
        <v/>
      </c>
      <c r="R144" s="173"/>
      <c r="S144" s="173"/>
      <c r="T144" s="173"/>
      <c r="U144" s="171"/>
      <c r="V144" s="171"/>
      <c r="W144" s="171"/>
      <c r="X144" s="171"/>
      <c r="Y144" s="171"/>
      <c r="Z144" s="171"/>
      <c r="AA144" s="171"/>
      <c r="AB144" s="171"/>
      <c r="AC144" s="171"/>
      <c r="AD144" s="171"/>
      <c r="AE144" s="172" t="str">
        <f t="shared" si="19"/>
        <v/>
      </c>
      <c r="AF144" s="172" t="str">
        <f t="shared" si="20"/>
        <v/>
      </c>
    </row>
    <row r="145" spans="1:32" ht="14.4" x14ac:dyDescent="0.3">
      <c r="A145" s="163"/>
      <c r="B145" s="163"/>
      <c r="C145" s="163"/>
      <c r="D145" s="171"/>
      <c r="E145" s="171"/>
      <c r="F145" s="171"/>
      <c r="G145" s="171"/>
      <c r="H145" s="171"/>
      <c r="I145" s="171"/>
      <c r="J145" s="171"/>
      <c r="K145" s="171"/>
      <c r="L145" s="171"/>
      <c r="M145" s="171"/>
      <c r="N145" s="171"/>
      <c r="O145" s="171"/>
      <c r="P145" s="171"/>
      <c r="Q145" s="172" t="str">
        <f t="shared" si="18"/>
        <v/>
      </c>
      <c r="R145" s="173"/>
      <c r="S145" s="173"/>
      <c r="T145" s="173"/>
      <c r="U145" s="171"/>
      <c r="V145" s="171"/>
      <c r="W145" s="171"/>
      <c r="X145" s="171"/>
      <c r="Y145" s="171"/>
      <c r="Z145" s="171"/>
      <c r="AA145" s="171"/>
      <c r="AB145" s="171"/>
      <c r="AC145" s="171"/>
      <c r="AD145" s="171"/>
      <c r="AE145" s="172" t="str">
        <f t="shared" si="19"/>
        <v/>
      </c>
      <c r="AF145" s="172" t="str">
        <f t="shared" si="20"/>
        <v/>
      </c>
    </row>
    <row r="146" spans="1:32" ht="14.4" x14ac:dyDescent="0.3">
      <c r="A146" s="163"/>
      <c r="B146" s="163"/>
      <c r="C146" s="163"/>
      <c r="D146" s="171"/>
      <c r="E146" s="171"/>
      <c r="F146" s="171"/>
      <c r="G146" s="171"/>
      <c r="H146" s="171"/>
      <c r="I146" s="171"/>
      <c r="J146" s="171"/>
      <c r="K146" s="171"/>
      <c r="L146" s="171"/>
      <c r="M146" s="171"/>
      <c r="N146" s="171"/>
      <c r="O146" s="171"/>
      <c r="P146" s="171"/>
      <c r="Q146" s="172" t="str">
        <f t="shared" si="18"/>
        <v/>
      </c>
      <c r="R146" s="173"/>
      <c r="S146" s="173"/>
      <c r="T146" s="173"/>
      <c r="U146" s="171"/>
      <c r="V146" s="171"/>
      <c r="W146" s="171"/>
      <c r="X146" s="171"/>
      <c r="Y146" s="171"/>
      <c r="Z146" s="171"/>
      <c r="AA146" s="171"/>
      <c r="AB146" s="171"/>
      <c r="AC146" s="171"/>
      <c r="AD146" s="171"/>
      <c r="AE146" s="172" t="str">
        <f t="shared" si="19"/>
        <v/>
      </c>
      <c r="AF146" s="172" t="str">
        <f t="shared" si="20"/>
        <v/>
      </c>
    </row>
    <row r="147" spans="1:32" ht="14.4" x14ac:dyDescent="0.3">
      <c r="A147" s="163"/>
      <c r="B147" s="163"/>
      <c r="C147" s="163"/>
      <c r="D147" s="171"/>
      <c r="E147" s="171"/>
      <c r="F147" s="171"/>
      <c r="G147" s="171"/>
      <c r="H147" s="171"/>
      <c r="I147" s="171"/>
      <c r="J147" s="171"/>
      <c r="K147" s="171"/>
      <c r="L147" s="171"/>
      <c r="M147" s="171"/>
      <c r="N147" s="171"/>
      <c r="O147" s="171"/>
      <c r="P147" s="171"/>
      <c r="Q147" s="172" t="str">
        <f t="shared" si="18"/>
        <v/>
      </c>
      <c r="R147" s="173"/>
      <c r="S147" s="173"/>
      <c r="T147" s="173"/>
      <c r="U147" s="171"/>
      <c r="V147" s="171"/>
      <c r="W147" s="171"/>
      <c r="X147" s="171"/>
      <c r="Y147" s="171"/>
      <c r="Z147" s="171"/>
      <c r="AA147" s="171"/>
      <c r="AB147" s="171"/>
      <c r="AC147" s="171"/>
      <c r="AD147" s="171"/>
      <c r="AE147" s="172" t="str">
        <f t="shared" si="19"/>
        <v/>
      </c>
      <c r="AF147" s="172" t="str">
        <f t="shared" si="20"/>
        <v/>
      </c>
    </row>
    <row r="148" spans="1:32" ht="14.4" x14ac:dyDescent="0.3">
      <c r="A148" s="163"/>
      <c r="B148" s="163"/>
      <c r="C148" s="163"/>
      <c r="D148" s="171"/>
      <c r="E148" s="171"/>
      <c r="F148" s="171"/>
      <c r="G148" s="171"/>
      <c r="H148" s="171"/>
      <c r="I148" s="171"/>
      <c r="J148" s="171"/>
      <c r="K148" s="171"/>
      <c r="L148" s="171"/>
      <c r="M148" s="171"/>
      <c r="N148" s="171"/>
      <c r="O148" s="171"/>
      <c r="P148" s="171"/>
      <c r="Q148" s="172" t="str">
        <f t="shared" si="18"/>
        <v/>
      </c>
      <c r="R148" s="173"/>
      <c r="S148" s="173"/>
      <c r="T148" s="173"/>
      <c r="U148" s="171"/>
      <c r="V148" s="171"/>
      <c r="W148" s="171"/>
      <c r="X148" s="171"/>
      <c r="Y148" s="171"/>
      <c r="Z148" s="171"/>
      <c r="AA148" s="171"/>
      <c r="AB148" s="171"/>
      <c r="AC148" s="171"/>
      <c r="AD148" s="171"/>
      <c r="AE148" s="172" t="str">
        <f t="shared" si="19"/>
        <v/>
      </c>
      <c r="AF148" s="172" t="str">
        <f t="shared" si="20"/>
        <v/>
      </c>
    </row>
    <row r="149" spans="1:32" ht="14.4" x14ac:dyDescent="0.3">
      <c r="A149" s="163"/>
      <c r="B149" s="163"/>
      <c r="C149" s="163"/>
      <c r="D149" s="171"/>
      <c r="E149" s="171"/>
      <c r="F149" s="171"/>
      <c r="G149" s="171"/>
      <c r="H149" s="171"/>
      <c r="I149" s="171"/>
      <c r="J149" s="171"/>
      <c r="K149" s="171"/>
      <c r="L149" s="171"/>
      <c r="M149" s="171"/>
      <c r="N149" s="171"/>
      <c r="O149" s="171"/>
      <c r="P149" s="171"/>
      <c r="Q149" s="172" t="str">
        <f t="shared" si="18"/>
        <v/>
      </c>
      <c r="R149" s="173"/>
      <c r="S149" s="173"/>
      <c r="T149" s="173"/>
      <c r="U149" s="171"/>
      <c r="V149" s="171"/>
      <c r="W149" s="171"/>
      <c r="X149" s="171"/>
      <c r="Y149" s="171"/>
      <c r="Z149" s="171"/>
      <c r="AA149" s="171"/>
      <c r="AB149" s="171"/>
      <c r="AC149" s="171"/>
      <c r="AD149" s="171"/>
      <c r="AE149" s="172" t="str">
        <f t="shared" si="19"/>
        <v/>
      </c>
      <c r="AF149" s="172" t="str">
        <f t="shared" si="20"/>
        <v/>
      </c>
    </row>
    <row r="150" spans="1:32" ht="14.4" x14ac:dyDescent="0.3">
      <c r="A150" s="163"/>
      <c r="B150" s="163"/>
      <c r="C150" s="163"/>
      <c r="D150" s="171"/>
      <c r="E150" s="171"/>
      <c r="F150" s="171"/>
      <c r="G150" s="171"/>
      <c r="H150" s="171"/>
      <c r="I150" s="171"/>
      <c r="J150" s="171"/>
      <c r="K150" s="171"/>
      <c r="L150" s="171"/>
      <c r="M150" s="171"/>
      <c r="N150" s="171"/>
      <c r="O150" s="171"/>
      <c r="P150" s="171"/>
      <c r="Q150" s="172" t="str">
        <f t="shared" si="18"/>
        <v/>
      </c>
      <c r="R150" s="173"/>
      <c r="S150" s="173"/>
      <c r="T150" s="173"/>
      <c r="U150" s="171"/>
      <c r="V150" s="171"/>
      <c r="W150" s="171"/>
      <c r="X150" s="171"/>
      <c r="Y150" s="171"/>
      <c r="Z150" s="171"/>
      <c r="AA150" s="171"/>
      <c r="AB150" s="171"/>
      <c r="AC150" s="171"/>
      <c r="AD150" s="171"/>
      <c r="AE150" s="172" t="str">
        <f t="shared" si="19"/>
        <v/>
      </c>
      <c r="AF150" s="172" t="str">
        <f t="shared" si="20"/>
        <v/>
      </c>
    </row>
    <row r="151" spans="1:32" ht="14.4" x14ac:dyDescent="0.3">
      <c r="A151" s="163"/>
      <c r="B151" s="163"/>
      <c r="C151" s="163"/>
      <c r="D151" s="171"/>
      <c r="E151" s="171"/>
      <c r="F151" s="171"/>
      <c r="G151" s="171"/>
      <c r="H151" s="171"/>
      <c r="I151" s="171"/>
      <c r="J151" s="171"/>
      <c r="K151" s="171"/>
      <c r="L151" s="171"/>
      <c r="M151" s="171"/>
      <c r="N151" s="171"/>
      <c r="O151" s="171"/>
      <c r="P151" s="171"/>
      <c r="Q151" s="172" t="str">
        <f t="shared" si="18"/>
        <v/>
      </c>
      <c r="R151" s="173"/>
      <c r="S151" s="173"/>
      <c r="T151" s="173"/>
      <c r="U151" s="171"/>
      <c r="V151" s="171"/>
      <c r="W151" s="171"/>
      <c r="X151" s="171"/>
      <c r="Y151" s="171"/>
      <c r="Z151" s="171"/>
      <c r="AA151" s="171"/>
      <c r="AB151" s="171"/>
      <c r="AC151" s="171"/>
      <c r="AD151" s="171"/>
      <c r="AE151" s="172" t="str">
        <f t="shared" si="19"/>
        <v/>
      </c>
      <c r="AF151" s="172" t="str">
        <f t="shared" si="20"/>
        <v/>
      </c>
    </row>
    <row r="152" spans="1:32" ht="14.4" x14ac:dyDescent="0.3">
      <c r="A152" s="163"/>
      <c r="B152" s="163"/>
      <c r="C152" s="163"/>
      <c r="D152" s="171"/>
      <c r="E152" s="171"/>
      <c r="F152" s="171"/>
      <c r="G152" s="171"/>
      <c r="H152" s="171"/>
      <c r="I152" s="171"/>
      <c r="J152" s="171"/>
      <c r="K152" s="171"/>
      <c r="L152" s="171"/>
      <c r="M152" s="171"/>
      <c r="N152" s="171"/>
      <c r="O152" s="171"/>
      <c r="P152" s="171"/>
      <c r="Q152" s="172" t="str">
        <f t="shared" si="18"/>
        <v/>
      </c>
      <c r="R152" s="173"/>
      <c r="S152" s="173"/>
      <c r="T152" s="173"/>
      <c r="U152" s="171"/>
      <c r="V152" s="171"/>
      <c r="W152" s="171"/>
      <c r="X152" s="171"/>
      <c r="Y152" s="171"/>
      <c r="Z152" s="171"/>
      <c r="AA152" s="171"/>
      <c r="AB152" s="171"/>
      <c r="AC152" s="171"/>
      <c r="AD152" s="171"/>
      <c r="AE152" s="172" t="str">
        <f t="shared" si="19"/>
        <v/>
      </c>
      <c r="AF152" s="172" t="str">
        <f t="shared" si="20"/>
        <v/>
      </c>
    </row>
    <row r="153" spans="1:32" ht="14.4" x14ac:dyDescent="0.3">
      <c r="A153" s="163"/>
      <c r="B153" s="163"/>
      <c r="C153" s="163"/>
      <c r="D153" s="171"/>
      <c r="E153" s="171"/>
      <c r="F153" s="171"/>
      <c r="G153" s="171"/>
      <c r="H153" s="171"/>
      <c r="I153" s="171"/>
      <c r="J153" s="171"/>
      <c r="K153" s="171"/>
      <c r="L153" s="171"/>
      <c r="M153" s="171"/>
      <c r="N153" s="171"/>
      <c r="O153" s="171"/>
      <c r="P153" s="171"/>
      <c r="Q153" s="172" t="str">
        <f t="shared" si="18"/>
        <v/>
      </c>
      <c r="R153" s="173"/>
      <c r="S153" s="173"/>
      <c r="T153" s="173"/>
      <c r="U153" s="171"/>
      <c r="V153" s="171"/>
      <c r="W153" s="171"/>
      <c r="X153" s="171"/>
      <c r="Y153" s="171"/>
      <c r="Z153" s="171"/>
      <c r="AA153" s="171"/>
      <c r="AB153" s="171"/>
      <c r="AC153" s="171"/>
      <c r="AD153" s="171"/>
      <c r="AE153" s="172" t="str">
        <f t="shared" si="19"/>
        <v/>
      </c>
      <c r="AF153" s="172" t="str">
        <f t="shared" si="20"/>
        <v/>
      </c>
    </row>
    <row r="154" spans="1:32" ht="14.4" x14ac:dyDescent="0.3">
      <c r="A154" s="163"/>
      <c r="B154" s="163"/>
      <c r="C154" s="163"/>
      <c r="D154" s="171"/>
      <c r="E154" s="171"/>
      <c r="F154" s="171"/>
      <c r="G154" s="171"/>
      <c r="H154" s="171"/>
      <c r="I154" s="171"/>
      <c r="J154" s="171"/>
      <c r="K154" s="171"/>
      <c r="L154" s="171"/>
      <c r="M154" s="171"/>
      <c r="N154" s="171"/>
      <c r="O154" s="171"/>
      <c r="P154" s="171"/>
      <c r="Q154" s="172" t="str">
        <f t="shared" si="18"/>
        <v/>
      </c>
      <c r="R154" s="173"/>
      <c r="S154" s="173"/>
      <c r="T154" s="173"/>
      <c r="U154" s="171"/>
      <c r="V154" s="171"/>
      <c r="W154" s="171"/>
      <c r="X154" s="171"/>
      <c r="Y154" s="171"/>
      <c r="Z154" s="171"/>
      <c r="AA154" s="171"/>
      <c r="AB154" s="171"/>
      <c r="AC154" s="171"/>
      <c r="AD154" s="171"/>
      <c r="AE154" s="172" t="str">
        <f t="shared" si="19"/>
        <v/>
      </c>
      <c r="AF154" s="172" t="str">
        <f t="shared" si="20"/>
        <v/>
      </c>
    </row>
    <row r="155" spans="1:32" ht="14.4" x14ac:dyDescent="0.3">
      <c r="A155" s="163"/>
      <c r="B155" s="163"/>
      <c r="C155" s="163"/>
      <c r="D155" s="171"/>
      <c r="E155" s="171"/>
      <c r="F155" s="171"/>
      <c r="G155" s="171"/>
      <c r="H155" s="171"/>
      <c r="I155" s="171"/>
      <c r="J155" s="171"/>
      <c r="K155" s="171"/>
      <c r="L155" s="171"/>
      <c r="M155" s="171"/>
      <c r="N155" s="171"/>
      <c r="O155" s="171"/>
      <c r="P155" s="171"/>
      <c r="Q155" s="172" t="str">
        <f t="shared" si="18"/>
        <v/>
      </c>
      <c r="R155" s="173"/>
      <c r="S155" s="173"/>
      <c r="T155" s="173"/>
      <c r="U155" s="171"/>
      <c r="V155" s="171"/>
      <c r="W155" s="171"/>
      <c r="X155" s="171"/>
      <c r="Y155" s="171"/>
      <c r="Z155" s="171"/>
      <c r="AA155" s="171"/>
      <c r="AB155" s="171"/>
      <c r="AC155" s="171"/>
      <c r="AD155" s="171"/>
      <c r="AE155" s="172" t="str">
        <f t="shared" si="19"/>
        <v/>
      </c>
      <c r="AF155" s="172" t="str">
        <f t="shared" si="20"/>
        <v/>
      </c>
    </row>
    <row r="156" spans="1:32" ht="14.4" x14ac:dyDescent="0.3">
      <c r="A156" s="163"/>
      <c r="B156" s="163"/>
      <c r="C156" s="163"/>
      <c r="D156" s="171"/>
      <c r="E156" s="171"/>
      <c r="F156" s="171"/>
      <c r="G156" s="171"/>
      <c r="H156" s="171"/>
      <c r="I156" s="171"/>
      <c r="J156" s="171"/>
      <c r="K156" s="171"/>
      <c r="L156" s="171"/>
      <c r="M156" s="171"/>
      <c r="N156" s="171"/>
      <c r="O156" s="171"/>
      <c r="P156" s="171"/>
      <c r="Q156" s="172" t="str">
        <f t="shared" si="18"/>
        <v/>
      </c>
      <c r="R156" s="173"/>
      <c r="S156" s="173"/>
      <c r="T156" s="173"/>
      <c r="U156" s="171"/>
      <c r="V156" s="171"/>
      <c r="W156" s="171"/>
      <c r="X156" s="171"/>
      <c r="Y156" s="171"/>
      <c r="Z156" s="171"/>
      <c r="AA156" s="171"/>
      <c r="AB156" s="171"/>
      <c r="AC156" s="171"/>
      <c r="AD156" s="171"/>
      <c r="AE156" s="172" t="str">
        <f t="shared" si="19"/>
        <v/>
      </c>
      <c r="AF156" s="172" t="str">
        <f t="shared" si="20"/>
        <v/>
      </c>
    </row>
    <row r="157" spans="1:32" ht="14.4" x14ac:dyDescent="0.3">
      <c r="A157" s="163"/>
      <c r="B157" s="163"/>
      <c r="C157" s="163"/>
      <c r="D157" s="171"/>
      <c r="E157" s="171"/>
      <c r="F157" s="171"/>
      <c r="G157" s="171"/>
      <c r="H157" s="171"/>
      <c r="I157" s="171"/>
      <c r="J157" s="171"/>
      <c r="K157" s="171"/>
      <c r="L157" s="171"/>
      <c r="M157" s="171"/>
      <c r="N157" s="171"/>
      <c r="O157" s="171"/>
      <c r="P157" s="171"/>
      <c r="Q157" s="172" t="str">
        <f t="shared" si="18"/>
        <v/>
      </c>
      <c r="R157" s="173"/>
      <c r="S157" s="173"/>
      <c r="T157" s="173"/>
      <c r="U157" s="171"/>
      <c r="V157" s="171"/>
      <c r="W157" s="171"/>
      <c r="X157" s="171"/>
      <c r="Y157" s="171"/>
      <c r="Z157" s="171"/>
      <c r="AA157" s="171"/>
      <c r="AB157" s="171"/>
      <c r="AC157" s="171"/>
      <c r="AD157" s="171"/>
      <c r="AE157" s="172" t="str">
        <f t="shared" si="19"/>
        <v/>
      </c>
      <c r="AF157" s="172" t="str">
        <f t="shared" si="20"/>
        <v/>
      </c>
    </row>
    <row r="158" spans="1:32" ht="14.4" x14ac:dyDescent="0.3">
      <c r="A158" s="163"/>
      <c r="B158" s="163"/>
      <c r="C158" s="163"/>
      <c r="D158" s="171"/>
      <c r="E158" s="171"/>
      <c r="F158" s="171"/>
      <c r="G158" s="171"/>
      <c r="H158" s="171"/>
      <c r="I158" s="171"/>
      <c r="J158" s="171"/>
      <c r="K158" s="171"/>
      <c r="L158" s="171"/>
      <c r="M158" s="171"/>
      <c r="N158" s="171"/>
      <c r="O158" s="171"/>
      <c r="P158" s="171"/>
      <c r="Q158" s="172" t="str">
        <f t="shared" si="18"/>
        <v/>
      </c>
      <c r="R158" s="173"/>
      <c r="S158" s="173"/>
      <c r="T158" s="173"/>
      <c r="U158" s="171"/>
      <c r="V158" s="171"/>
      <c r="W158" s="171"/>
      <c r="X158" s="171"/>
      <c r="Y158" s="171"/>
      <c r="Z158" s="171"/>
      <c r="AA158" s="171"/>
      <c r="AB158" s="171"/>
      <c r="AC158" s="171"/>
      <c r="AD158" s="171"/>
      <c r="AE158" s="172" t="str">
        <f t="shared" si="19"/>
        <v/>
      </c>
      <c r="AF158" s="172" t="str">
        <f t="shared" si="20"/>
        <v/>
      </c>
    </row>
    <row r="159" spans="1:32" ht="14.4" x14ac:dyDescent="0.3">
      <c r="A159" s="163"/>
      <c r="B159" s="163"/>
      <c r="C159" s="163"/>
      <c r="D159" s="171"/>
      <c r="E159" s="171"/>
      <c r="F159" s="171"/>
      <c r="G159" s="171"/>
      <c r="H159" s="171"/>
      <c r="I159" s="171"/>
      <c r="J159" s="171"/>
      <c r="K159" s="171"/>
      <c r="L159" s="171"/>
      <c r="M159" s="171"/>
      <c r="N159" s="171"/>
      <c r="O159" s="171"/>
      <c r="P159" s="171"/>
      <c r="Q159" s="172" t="str">
        <f t="shared" si="18"/>
        <v/>
      </c>
      <c r="R159" s="173"/>
      <c r="S159" s="173"/>
      <c r="T159" s="173"/>
      <c r="U159" s="171"/>
      <c r="V159" s="171"/>
      <c r="W159" s="171"/>
      <c r="X159" s="171"/>
      <c r="Y159" s="171"/>
      <c r="Z159" s="171"/>
      <c r="AA159" s="171"/>
      <c r="AB159" s="171"/>
      <c r="AC159" s="171"/>
      <c r="AD159" s="171"/>
      <c r="AE159" s="172" t="str">
        <f t="shared" si="19"/>
        <v/>
      </c>
      <c r="AF159" s="172" t="str">
        <f t="shared" si="20"/>
        <v/>
      </c>
    </row>
    <row r="160" spans="1:32" ht="14.4" x14ac:dyDescent="0.3">
      <c r="A160" s="163"/>
      <c r="B160" s="163"/>
      <c r="C160" s="163"/>
      <c r="D160" s="171"/>
      <c r="E160" s="171"/>
      <c r="F160" s="171"/>
      <c r="G160" s="171"/>
      <c r="H160" s="171"/>
      <c r="I160" s="171"/>
      <c r="J160" s="171"/>
      <c r="K160" s="171"/>
      <c r="L160" s="171"/>
      <c r="M160" s="171"/>
      <c r="N160" s="171"/>
      <c r="O160" s="171"/>
      <c r="P160" s="171"/>
      <c r="Q160" s="172" t="str">
        <f t="shared" si="18"/>
        <v/>
      </c>
      <c r="R160" s="173"/>
      <c r="S160" s="173"/>
      <c r="T160" s="173"/>
      <c r="U160" s="171"/>
      <c r="V160" s="171"/>
      <c r="W160" s="171"/>
      <c r="X160" s="171"/>
      <c r="Y160" s="171"/>
      <c r="Z160" s="171"/>
      <c r="AA160" s="171"/>
      <c r="AB160" s="171"/>
      <c r="AC160" s="171"/>
      <c r="AD160" s="171"/>
      <c r="AE160" s="172" t="str">
        <f t="shared" si="19"/>
        <v/>
      </c>
      <c r="AF160" s="172" t="str">
        <f t="shared" si="20"/>
        <v/>
      </c>
    </row>
    <row r="161" spans="1:32" ht="14.4" x14ac:dyDescent="0.3">
      <c r="A161" s="163"/>
      <c r="B161" s="163"/>
      <c r="C161" s="163"/>
      <c r="D161" s="171"/>
      <c r="E161" s="171"/>
      <c r="F161" s="171"/>
      <c r="G161" s="171"/>
      <c r="H161" s="171"/>
      <c r="I161" s="171"/>
      <c r="J161" s="171"/>
      <c r="K161" s="171"/>
      <c r="L161" s="171"/>
      <c r="M161" s="171"/>
      <c r="N161" s="171"/>
      <c r="O161" s="171"/>
      <c r="P161" s="171"/>
      <c r="Q161" s="172" t="str">
        <f t="shared" si="18"/>
        <v/>
      </c>
      <c r="R161" s="173"/>
      <c r="S161" s="173"/>
      <c r="T161" s="173"/>
      <c r="U161" s="171"/>
      <c r="V161" s="171"/>
      <c r="W161" s="171"/>
      <c r="X161" s="171"/>
      <c r="Y161" s="171"/>
      <c r="Z161" s="171"/>
      <c r="AA161" s="171"/>
      <c r="AB161" s="171"/>
      <c r="AC161" s="171"/>
      <c r="AD161" s="171"/>
      <c r="AE161" s="172" t="str">
        <f t="shared" si="19"/>
        <v/>
      </c>
      <c r="AF161" s="172" t="str">
        <f t="shared" si="20"/>
        <v/>
      </c>
    </row>
    <row r="162" spans="1:32" ht="14.4" x14ac:dyDescent="0.3">
      <c r="A162" s="163"/>
      <c r="B162" s="163"/>
      <c r="C162" s="163"/>
      <c r="D162" s="171"/>
      <c r="E162" s="171"/>
      <c r="F162" s="171"/>
      <c r="G162" s="171"/>
      <c r="H162" s="171"/>
      <c r="I162" s="171"/>
      <c r="J162" s="171"/>
      <c r="K162" s="171"/>
      <c r="L162" s="171"/>
      <c r="M162" s="171"/>
      <c r="N162" s="171"/>
      <c r="O162" s="171"/>
      <c r="P162" s="171"/>
      <c r="Q162" s="172" t="str">
        <f t="shared" si="18"/>
        <v/>
      </c>
      <c r="R162" s="173"/>
      <c r="S162" s="173"/>
      <c r="T162" s="173"/>
      <c r="U162" s="171"/>
      <c r="V162" s="171"/>
      <c r="W162" s="171"/>
      <c r="X162" s="171"/>
      <c r="Y162" s="171"/>
      <c r="Z162" s="171"/>
      <c r="AA162" s="171"/>
      <c r="AB162" s="171"/>
      <c r="AC162" s="171"/>
      <c r="AD162" s="171"/>
      <c r="AE162" s="172" t="str">
        <f t="shared" si="19"/>
        <v/>
      </c>
      <c r="AF162" s="172" t="str">
        <f t="shared" si="20"/>
        <v/>
      </c>
    </row>
    <row r="163" spans="1:32" ht="14.4" x14ac:dyDescent="0.3">
      <c r="A163" s="163"/>
      <c r="B163" s="163"/>
      <c r="C163" s="163"/>
      <c r="D163" s="171"/>
      <c r="E163" s="171"/>
      <c r="F163" s="171"/>
      <c r="G163" s="171"/>
      <c r="H163" s="171"/>
      <c r="I163" s="171"/>
      <c r="J163" s="171"/>
      <c r="K163" s="171"/>
      <c r="L163" s="171"/>
      <c r="M163" s="171"/>
      <c r="N163" s="171"/>
      <c r="O163" s="171"/>
      <c r="P163" s="171"/>
      <c r="Q163" s="172" t="str">
        <f t="shared" si="18"/>
        <v/>
      </c>
      <c r="R163" s="173"/>
      <c r="S163" s="173"/>
      <c r="T163" s="173"/>
      <c r="U163" s="171"/>
      <c r="V163" s="171"/>
      <c r="W163" s="171"/>
      <c r="X163" s="171"/>
      <c r="Y163" s="171"/>
      <c r="Z163" s="171"/>
      <c r="AA163" s="171"/>
      <c r="AB163" s="171"/>
      <c r="AC163" s="171"/>
      <c r="AD163" s="171"/>
      <c r="AE163" s="172" t="str">
        <f t="shared" si="19"/>
        <v/>
      </c>
      <c r="AF163" s="172" t="str">
        <f t="shared" si="20"/>
        <v/>
      </c>
    </row>
    <row r="164" spans="1:32" ht="14.4" x14ac:dyDescent="0.3">
      <c r="A164" s="163"/>
      <c r="B164" s="163"/>
      <c r="C164" s="163"/>
      <c r="D164" s="171"/>
      <c r="E164" s="171"/>
      <c r="F164" s="171"/>
      <c r="G164" s="171"/>
      <c r="H164" s="171"/>
      <c r="I164" s="171"/>
      <c r="J164" s="171"/>
      <c r="K164" s="171"/>
      <c r="L164" s="171"/>
      <c r="M164" s="171"/>
      <c r="N164" s="171"/>
      <c r="O164" s="171"/>
      <c r="P164" s="171"/>
      <c r="Q164" s="172" t="str">
        <f t="shared" si="18"/>
        <v/>
      </c>
      <c r="R164" s="173"/>
      <c r="S164" s="173"/>
      <c r="T164" s="173"/>
      <c r="U164" s="171"/>
      <c r="V164" s="171"/>
      <c r="W164" s="171"/>
      <c r="X164" s="171"/>
      <c r="Y164" s="171"/>
      <c r="Z164" s="171"/>
      <c r="AA164" s="171"/>
      <c r="AB164" s="171"/>
      <c r="AC164" s="171"/>
      <c r="AD164" s="171"/>
      <c r="AE164" s="172" t="str">
        <f t="shared" si="19"/>
        <v/>
      </c>
      <c r="AF164" s="172" t="str">
        <f t="shared" si="20"/>
        <v/>
      </c>
    </row>
    <row r="165" spans="1:32" ht="14.4" x14ac:dyDescent="0.3">
      <c r="A165" s="163"/>
      <c r="B165" s="163"/>
      <c r="C165" s="163"/>
      <c r="D165" s="171"/>
      <c r="E165" s="171"/>
      <c r="F165" s="171"/>
      <c r="G165" s="171"/>
      <c r="H165" s="171"/>
      <c r="I165" s="171"/>
      <c r="J165" s="171"/>
      <c r="K165" s="171"/>
      <c r="L165" s="171"/>
      <c r="M165" s="171"/>
      <c r="N165" s="171"/>
      <c r="O165" s="171"/>
      <c r="P165" s="171"/>
      <c r="Q165" s="172" t="str">
        <f t="shared" si="18"/>
        <v/>
      </c>
      <c r="R165" s="173"/>
      <c r="S165" s="173"/>
      <c r="T165" s="173"/>
      <c r="U165" s="171"/>
      <c r="V165" s="171"/>
      <c r="W165" s="171"/>
      <c r="X165" s="171"/>
      <c r="Y165" s="171"/>
      <c r="Z165" s="171"/>
      <c r="AA165" s="171"/>
      <c r="AB165" s="171"/>
      <c r="AC165" s="171"/>
      <c r="AD165" s="171"/>
      <c r="AE165" s="172" t="str">
        <f t="shared" si="19"/>
        <v/>
      </c>
      <c r="AF165" s="172" t="str">
        <f t="shared" si="20"/>
        <v/>
      </c>
    </row>
    <row r="166" spans="1:32" ht="14.4" x14ac:dyDescent="0.3">
      <c r="A166" s="163"/>
      <c r="B166" s="163"/>
      <c r="C166" s="163"/>
      <c r="D166" s="171"/>
      <c r="E166" s="171"/>
      <c r="F166" s="171"/>
      <c r="G166" s="171"/>
      <c r="H166" s="171"/>
      <c r="I166" s="171"/>
      <c r="J166" s="171"/>
      <c r="K166" s="171"/>
      <c r="L166" s="171"/>
      <c r="M166" s="171"/>
      <c r="N166" s="171"/>
      <c r="O166" s="171"/>
      <c r="P166" s="171"/>
      <c r="Q166" s="172" t="str">
        <f t="shared" si="18"/>
        <v/>
      </c>
      <c r="R166" s="173"/>
      <c r="S166" s="173"/>
      <c r="T166" s="173"/>
      <c r="U166" s="171"/>
      <c r="V166" s="171"/>
      <c r="W166" s="171"/>
      <c r="X166" s="171"/>
      <c r="Y166" s="171"/>
      <c r="Z166" s="171"/>
      <c r="AA166" s="171"/>
      <c r="AB166" s="171"/>
      <c r="AC166" s="171"/>
      <c r="AD166" s="171"/>
      <c r="AE166" s="172" t="str">
        <f t="shared" si="19"/>
        <v/>
      </c>
      <c r="AF166" s="172" t="str">
        <f t="shared" si="20"/>
        <v/>
      </c>
    </row>
    <row r="167" spans="1:32" ht="14.4" x14ac:dyDescent="0.3">
      <c r="A167" s="163"/>
      <c r="B167" s="163"/>
      <c r="C167" s="163"/>
      <c r="D167" s="171"/>
      <c r="E167" s="171"/>
      <c r="F167" s="171"/>
      <c r="G167" s="171"/>
      <c r="H167" s="171"/>
      <c r="I167" s="171"/>
      <c r="J167" s="171"/>
      <c r="K167" s="171"/>
      <c r="L167" s="171"/>
      <c r="M167" s="171"/>
      <c r="N167" s="171"/>
      <c r="O167" s="171"/>
      <c r="P167" s="171"/>
      <c r="Q167" s="172" t="str">
        <f t="shared" si="18"/>
        <v/>
      </c>
      <c r="R167" s="173"/>
      <c r="S167" s="173"/>
      <c r="T167" s="173"/>
      <c r="U167" s="171"/>
      <c r="V167" s="171"/>
      <c r="W167" s="171"/>
      <c r="X167" s="171"/>
      <c r="Y167" s="171"/>
      <c r="Z167" s="171"/>
      <c r="AA167" s="171"/>
      <c r="AB167" s="171"/>
      <c r="AC167" s="171"/>
      <c r="AD167" s="171"/>
      <c r="AE167" s="172" t="str">
        <f t="shared" si="19"/>
        <v/>
      </c>
      <c r="AF167" s="172" t="str">
        <f t="shared" si="20"/>
        <v/>
      </c>
    </row>
    <row r="168" spans="1:32" ht="14.4" x14ac:dyDescent="0.3">
      <c r="A168" s="163"/>
      <c r="B168" s="163"/>
      <c r="C168" s="163"/>
      <c r="D168" s="171"/>
      <c r="E168" s="171"/>
      <c r="F168" s="171"/>
      <c r="G168" s="171"/>
      <c r="H168" s="171"/>
      <c r="I168" s="171"/>
      <c r="J168" s="171"/>
      <c r="K168" s="171"/>
      <c r="L168" s="171"/>
      <c r="M168" s="171"/>
      <c r="N168" s="171"/>
      <c r="O168" s="171"/>
      <c r="P168" s="171"/>
      <c r="Q168" s="172" t="str">
        <f t="shared" si="18"/>
        <v/>
      </c>
      <c r="R168" s="173"/>
      <c r="S168" s="173"/>
      <c r="T168" s="173"/>
      <c r="U168" s="171"/>
      <c r="V168" s="171"/>
      <c r="W168" s="171"/>
      <c r="X168" s="171"/>
      <c r="Y168" s="171"/>
      <c r="Z168" s="171"/>
      <c r="AA168" s="171"/>
      <c r="AB168" s="171"/>
      <c r="AC168" s="171"/>
      <c r="AD168" s="171"/>
      <c r="AE168" s="172" t="str">
        <f t="shared" si="19"/>
        <v/>
      </c>
      <c r="AF168" s="172" t="str">
        <f t="shared" si="20"/>
        <v/>
      </c>
    </row>
    <row r="169" spans="1:32" ht="14.4" x14ac:dyDescent="0.3">
      <c r="A169" s="163"/>
      <c r="B169" s="163"/>
      <c r="C169" s="163"/>
      <c r="D169" s="171"/>
      <c r="E169" s="171"/>
      <c r="F169" s="171"/>
      <c r="G169" s="171"/>
      <c r="H169" s="171"/>
      <c r="I169" s="171"/>
      <c r="J169" s="171"/>
      <c r="K169" s="171"/>
      <c r="L169" s="171"/>
      <c r="M169" s="171"/>
      <c r="N169" s="171"/>
      <c r="O169" s="171"/>
      <c r="P169" s="171"/>
      <c r="Q169" s="172" t="str">
        <f t="shared" si="18"/>
        <v/>
      </c>
      <c r="R169" s="173"/>
      <c r="S169" s="173"/>
      <c r="T169" s="173"/>
      <c r="U169" s="171"/>
      <c r="V169" s="171"/>
      <c r="W169" s="171"/>
      <c r="X169" s="171"/>
      <c r="Y169" s="171"/>
      <c r="Z169" s="171"/>
      <c r="AA169" s="171"/>
      <c r="AB169" s="171"/>
      <c r="AC169" s="171"/>
      <c r="AD169" s="171"/>
      <c r="AE169" s="172" t="str">
        <f t="shared" si="19"/>
        <v/>
      </c>
      <c r="AF169" s="172" t="str">
        <f t="shared" si="20"/>
        <v/>
      </c>
    </row>
    <row r="170" spans="1:32" ht="14.4" x14ac:dyDescent="0.3">
      <c r="A170" s="163"/>
      <c r="B170" s="163"/>
      <c r="C170" s="163"/>
      <c r="D170" s="171"/>
      <c r="E170" s="171"/>
      <c r="F170" s="171"/>
      <c r="G170" s="171"/>
      <c r="H170" s="171"/>
      <c r="I170" s="171"/>
      <c r="J170" s="171"/>
      <c r="K170" s="171"/>
      <c r="L170" s="171"/>
      <c r="M170" s="171"/>
      <c r="N170" s="171"/>
      <c r="O170" s="171"/>
      <c r="P170" s="171"/>
      <c r="Q170" s="172" t="str">
        <f t="shared" si="18"/>
        <v/>
      </c>
      <c r="R170" s="173"/>
      <c r="S170" s="173"/>
      <c r="T170" s="173"/>
      <c r="U170" s="171"/>
      <c r="V170" s="171"/>
      <c r="W170" s="171"/>
      <c r="X170" s="171"/>
      <c r="Y170" s="171"/>
      <c r="Z170" s="171"/>
      <c r="AA170" s="171"/>
      <c r="AB170" s="171"/>
      <c r="AC170" s="171"/>
      <c r="AD170" s="171"/>
      <c r="AE170" s="172" t="str">
        <f t="shared" si="19"/>
        <v/>
      </c>
      <c r="AF170" s="172" t="str">
        <f t="shared" si="20"/>
        <v/>
      </c>
    </row>
    <row r="171" spans="1:32" ht="14.4" x14ac:dyDescent="0.3">
      <c r="A171" s="163"/>
      <c r="B171" s="163"/>
      <c r="C171" s="163"/>
      <c r="D171" s="171"/>
      <c r="E171" s="171"/>
      <c r="F171" s="171"/>
      <c r="G171" s="171"/>
      <c r="H171" s="171"/>
      <c r="I171" s="171"/>
      <c r="J171" s="171"/>
      <c r="K171" s="171"/>
      <c r="L171" s="171"/>
      <c r="M171" s="171"/>
      <c r="N171" s="171"/>
      <c r="O171" s="171"/>
      <c r="P171" s="171"/>
      <c r="Q171" s="172" t="str">
        <f t="shared" si="18"/>
        <v/>
      </c>
      <c r="R171" s="173"/>
      <c r="S171" s="173"/>
      <c r="T171" s="173"/>
      <c r="U171" s="171"/>
      <c r="V171" s="171"/>
      <c r="W171" s="171"/>
      <c r="X171" s="171"/>
      <c r="Y171" s="171"/>
      <c r="Z171" s="171"/>
      <c r="AA171" s="171"/>
      <c r="AB171" s="171"/>
      <c r="AC171" s="171"/>
      <c r="AD171" s="171"/>
      <c r="AE171" s="172" t="str">
        <f t="shared" si="19"/>
        <v/>
      </c>
      <c r="AF171" s="172" t="str">
        <f t="shared" si="20"/>
        <v/>
      </c>
    </row>
    <row r="172" spans="1:32" ht="14.4" x14ac:dyDescent="0.3">
      <c r="A172" s="163"/>
      <c r="B172" s="163"/>
      <c r="C172" s="163"/>
      <c r="D172" s="171"/>
      <c r="E172" s="171"/>
      <c r="F172" s="171"/>
      <c r="G172" s="171"/>
      <c r="H172" s="171"/>
      <c r="I172" s="171"/>
      <c r="J172" s="171"/>
      <c r="K172" s="171"/>
      <c r="L172" s="171"/>
      <c r="M172" s="171"/>
      <c r="N172" s="171"/>
      <c r="O172" s="171"/>
      <c r="P172" s="171"/>
      <c r="Q172" s="172" t="str">
        <f t="shared" si="18"/>
        <v/>
      </c>
      <c r="R172" s="173"/>
      <c r="S172" s="173"/>
      <c r="T172" s="173"/>
      <c r="U172" s="171"/>
      <c r="V172" s="171"/>
      <c r="W172" s="171"/>
      <c r="X172" s="171"/>
      <c r="Y172" s="171"/>
      <c r="Z172" s="171"/>
      <c r="AA172" s="171"/>
      <c r="AB172" s="171"/>
      <c r="AC172" s="171"/>
      <c r="AD172" s="171"/>
      <c r="AE172" s="172" t="str">
        <f t="shared" si="19"/>
        <v/>
      </c>
      <c r="AF172" s="172" t="str">
        <f t="shared" si="20"/>
        <v/>
      </c>
    </row>
    <row r="173" spans="1:32" ht="14.4" x14ac:dyDescent="0.3">
      <c r="A173" s="163"/>
      <c r="B173" s="163"/>
      <c r="C173" s="163"/>
      <c r="D173" s="171"/>
      <c r="E173" s="171"/>
      <c r="F173" s="171"/>
      <c r="G173" s="171"/>
      <c r="H173" s="171"/>
      <c r="I173" s="171"/>
      <c r="J173" s="171"/>
      <c r="K173" s="171"/>
      <c r="L173" s="171"/>
      <c r="M173" s="171"/>
      <c r="N173" s="171"/>
      <c r="O173" s="171"/>
      <c r="P173" s="171"/>
      <c r="Q173" s="172" t="str">
        <f t="shared" si="18"/>
        <v/>
      </c>
      <c r="R173" s="173"/>
      <c r="S173" s="173"/>
      <c r="T173" s="173"/>
      <c r="U173" s="171"/>
      <c r="V173" s="171"/>
      <c r="W173" s="171"/>
      <c r="X173" s="171"/>
      <c r="Y173" s="171"/>
      <c r="Z173" s="171"/>
      <c r="AA173" s="171"/>
      <c r="AB173" s="171"/>
      <c r="AC173" s="171"/>
      <c r="AD173" s="171"/>
      <c r="AE173" s="172" t="str">
        <f t="shared" si="19"/>
        <v/>
      </c>
      <c r="AF173" s="172" t="str">
        <f t="shared" si="20"/>
        <v/>
      </c>
    </row>
    <row r="174" spans="1:32" ht="14.4" x14ac:dyDescent="0.3">
      <c r="A174" s="163"/>
      <c r="B174" s="163"/>
      <c r="C174" s="163"/>
      <c r="D174" s="171"/>
      <c r="E174" s="171"/>
      <c r="F174" s="171"/>
      <c r="G174" s="171"/>
      <c r="H174" s="171"/>
      <c r="I174" s="171"/>
      <c r="J174" s="171"/>
      <c r="K174" s="171"/>
      <c r="L174" s="171"/>
      <c r="M174" s="171"/>
      <c r="N174" s="171"/>
      <c r="O174" s="171"/>
      <c r="P174" s="171"/>
      <c r="Q174" s="172" t="str">
        <f t="shared" si="18"/>
        <v/>
      </c>
      <c r="R174" s="173"/>
      <c r="S174" s="173"/>
      <c r="T174" s="173"/>
      <c r="U174" s="171"/>
      <c r="V174" s="171"/>
      <c r="W174" s="171"/>
      <c r="X174" s="171"/>
      <c r="Y174" s="171"/>
      <c r="Z174" s="171"/>
      <c r="AA174" s="171"/>
      <c r="AB174" s="171"/>
      <c r="AC174" s="171"/>
      <c r="AD174" s="171"/>
      <c r="AE174" s="172" t="str">
        <f t="shared" si="19"/>
        <v/>
      </c>
      <c r="AF174" s="172" t="str">
        <f t="shared" si="20"/>
        <v/>
      </c>
    </row>
    <row r="175" spans="1:32" ht="14.4" x14ac:dyDescent="0.3">
      <c r="A175" s="163"/>
      <c r="B175" s="163"/>
      <c r="C175" s="163"/>
      <c r="D175" s="171"/>
      <c r="E175" s="171"/>
      <c r="F175" s="171"/>
      <c r="G175" s="171"/>
      <c r="H175" s="171"/>
      <c r="I175" s="171"/>
      <c r="J175" s="171"/>
      <c r="K175" s="171"/>
      <c r="L175" s="171"/>
      <c r="M175" s="171"/>
      <c r="N175" s="171"/>
      <c r="O175" s="171"/>
      <c r="P175" s="171"/>
      <c r="Q175" s="172" t="str">
        <f t="shared" si="18"/>
        <v/>
      </c>
      <c r="R175" s="173"/>
      <c r="S175" s="173"/>
      <c r="T175" s="173"/>
      <c r="U175" s="171"/>
      <c r="V175" s="171"/>
      <c r="W175" s="171"/>
      <c r="X175" s="171"/>
      <c r="Y175" s="171"/>
      <c r="Z175" s="171"/>
      <c r="AA175" s="171"/>
      <c r="AB175" s="171"/>
      <c r="AC175" s="171"/>
      <c r="AD175" s="171"/>
      <c r="AE175" s="172" t="str">
        <f t="shared" si="19"/>
        <v/>
      </c>
      <c r="AF175" s="172" t="str">
        <f t="shared" si="20"/>
        <v/>
      </c>
    </row>
    <row r="176" spans="1:32" ht="14.4" x14ac:dyDescent="0.3">
      <c r="A176" s="163"/>
      <c r="B176" s="163"/>
      <c r="C176" s="163"/>
      <c r="D176" s="171"/>
      <c r="E176" s="171"/>
      <c r="F176" s="171"/>
      <c r="G176" s="171"/>
      <c r="H176" s="171"/>
      <c r="I176" s="171"/>
      <c r="J176" s="171"/>
      <c r="K176" s="171"/>
      <c r="L176" s="171"/>
      <c r="M176" s="171"/>
      <c r="N176" s="171"/>
      <c r="O176" s="171"/>
      <c r="P176" s="171"/>
      <c r="Q176" s="172" t="str">
        <f t="shared" si="18"/>
        <v/>
      </c>
      <c r="R176" s="173"/>
      <c r="S176" s="173"/>
      <c r="T176" s="173"/>
      <c r="U176" s="171"/>
      <c r="V176" s="171"/>
      <c r="W176" s="171"/>
      <c r="X176" s="171"/>
      <c r="Y176" s="171"/>
      <c r="Z176" s="171"/>
      <c r="AA176" s="171"/>
      <c r="AB176" s="171"/>
      <c r="AC176" s="171"/>
      <c r="AD176" s="171"/>
      <c r="AE176" s="172" t="str">
        <f t="shared" si="19"/>
        <v/>
      </c>
      <c r="AF176" s="172" t="str">
        <f t="shared" si="20"/>
        <v/>
      </c>
    </row>
    <row r="177" spans="1:32" ht="14.4" x14ac:dyDescent="0.3">
      <c r="A177" s="163"/>
      <c r="B177" s="163"/>
      <c r="C177" s="163"/>
      <c r="D177" s="171"/>
      <c r="E177" s="171"/>
      <c r="F177" s="171"/>
      <c r="G177" s="171"/>
      <c r="H177" s="171"/>
      <c r="I177" s="171"/>
      <c r="J177" s="171"/>
      <c r="K177" s="171"/>
      <c r="L177" s="171"/>
      <c r="M177" s="171"/>
      <c r="N177" s="171"/>
      <c r="O177" s="171"/>
      <c r="P177" s="171"/>
      <c r="Q177" s="172" t="str">
        <f t="shared" si="18"/>
        <v/>
      </c>
      <c r="R177" s="173"/>
      <c r="S177" s="173"/>
      <c r="T177" s="173"/>
      <c r="U177" s="171"/>
      <c r="V177" s="171"/>
      <c r="W177" s="171"/>
      <c r="X177" s="171"/>
      <c r="Y177" s="171"/>
      <c r="Z177" s="171"/>
      <c r="AA177" s="171"/>
      <c r="AB177" s="171"/>
      <c r="AC177" s="171"/>
      <c r="AD177" s="171"/>
      <c r="AE177" s="172" t="str">
        <f t="shared" si="19"/>
        <v/>
      </c>
      <c r="AF177" s="172" t="str">
        <f t="shared" si="20"/>
        <v/>
      </c>
    </row>
    <row r="178" spans="1:32" ht="14.4" x14ac:dyDescent="0.3">
      <c r="A178" s="163"/>
      <c r="B178" s="163"/>
      <c r="C178" s="163"/>
      <c r="D178" s="171"/>
      <c r="E178" s="171"/>
      <c r="F178" s="171"/>
      <c r="G178" s="171"/>
      <c r="H178" s="171"/>
      <c r="I178" s="171"/>
      <c r="J178" s="171"/>
      <c r="K178" s="171"/>
      <c r="L178" s="171"/>
      <c r="M178" s="171"/>
      <c r="N178" s="171"/>
      <c r="O178" s="171"/>
      <c r="P178" s="171"/>
      <c r="Q178" s="172" t="str">
        <f t="shared" si="18"/>
        <v/>
      </c>
      <c r="R178" s="173"/>
      <c r="S178" s="173"/>
      <c r="T178" s="173"/>
      <c r="U178" s="171"/>
      <c r="V178" s="171"/>
      <c r="W178" s="171"/>
      <c r="X178" s="171"/>
      <c r="Y178" s="171"/>
      <c r="Z178" s="171"/>
      <c r="AA178" s="171"/>
      <c r="AB178" s="171"/>
      <c r="AC178" s="171"/>
      <c r="AD178" s="171"/>
      <c r="AE178" s="172" t="str">
        <f t="shared" si="19"/>
        <v/>
      </c>
      <c r="AF178" s="172" t="str">
        <f t="shared" si="20"/>
        <v/>
      </c>
    </row>
    <row r="179" spans="1:32" ht="14.4" x14ac:dyDescent="0.3">
      <c r="A179" s="163"/>
      <c r="B179" s="163"/>
      <c r="C179" s="163"/>
      <c r="D179" s="171"/>
      <c r="E179" s="171"/>
      <c r="F179" s="171"/>
      <c r="G179" s="171"/>
      <c r="H179" s="171"/>
      <c r="I179" s="171"/>
      <c r="J179" s="171"/>
      <c r="K179" s="171"/>
      <c r="L179" s="171"/>
      <c r="M179" s="171"/>
      <c r="N179" s="171"/>
      <c r="O179" s="171"/>
      <c r="P179" s="171"/>
      <c r="Q179" s="172" t="str">
        <f t="shared" si="18"/>
        <v/>
      </c>
      <c r="R179" s="173"/>
      <c r="S179" s="173"/>
      <c r="T179" s="173"/>
      <c r="U179" s="171"/>
      <c r="V179" s="171"/>
      <c r="W179" s="171"/>
      <c r="X179" s="171"/>
      <c r="Y179" s="171"/>
      <c r="Z179" s="171"/>
      <c r="AA179" s="171"/>
      <c r="AB179" s="171"/>
      <c r="AC179" s="171"/>
      <c r="AD179" s="171"/>
      <c r="AE179" s="172" t="str">
        <f t="shared" si="19"/>
        <v/>
      </c>
      <c r="AF179" s="172" t="str">
        <f t="shared" si="20"/>
        <v/>
      </c>
    </row>
    <row r="180" spans="1:32" ht="14.4" x14ac:dyDescent="0.3">
      <c r="A180" s="163"/>
      <c r="B180" s="163"/>
      <c r="C180" s="163"/>
      <c r="D180" s="171"/>
      <c r="E180" s="171"/>
      <c r="F180" s="171"/>
      <c r="G180" s="171"/>
      <c r="H180" s="171"/>
      <c r="I180" s="171"/>
      <c r="J180" s="171"/>
      <c r="K180" s="171"/>
      <c r="L180" s="171"/>
      <c r="M180" s="171"/>
      <c r="N180" s="171"/>
      <c r="O180" s="171"/>
      <c r="P180" s="171"/>
      <c r="Q180" s="172" t="str">
        <f t="shared" si="18"/>
        <v/>
      </c>
      <c r="R180" s="173"/>
      <c r="S180" s="173"/>
      <c r="T180" s="173"/>
      <c r="U180" s="171"/>
      <c r="V180" s="171"/>
      <c r="W180" s="171"/>
      <c r="X180" s="171"/>
      <c r="Y180" s="171"/>
      <c r="Z180" s="171"/>
      <c r="AA180" s="171"/>
      <c r="AB180" s="171"/>
      <c r="AC180" s="171"/>
      <c r="AD180" s="171"/>
      <c r="AE180" s="172" t="str">
        <f t="shared" si="19"/>
        <v/>
      </c>
      <c r="AF180" s="172" t="str">
        <f t="shared" si="20"/>
        <v/>
      </c>
    </row>
    <row r="181" spans="1:32" ht="14.4" x14ac:dyDescent="0.3">
      <c r="A181" s="163"/>
      <c r="B181" s="163"/>
      <c r="C181" s="163"/>
      <c r="D181" s="171"/>
      <c r="E181" s="171"/>
      <c r="F181" s="171"/>
      <c r="G181" s="171"/>
      <c r="H181" s="171"/>
      <c r="I181" s="171"/>
      <c r="J181" s="171"/>
      <c r="K181" s="171"/>
      <c r="L181" s="171"/>
      <c r="M181" s="171"/>
      <c r="N181" s="171"/>
      <c r="O181" s="171"/>
      <c r="P181" s="171"/>
      <c r="Q181" s="172" t="str">
        <f t="shared" si="18"/>
        <v/>
      </c>
      <c r="R181" s="173"/>
      <c r="S181" s="173"/>
      <c r="T181" s="173"/>
      <c r="U181" s="171"/>
      <c r="V181" s="171"/>
      <c r="W181" s="171"/>
      <c r="X181" s="171"/>
      <c r="Y181" s="171"/>
      <c r="Z181" s="171"/>
      <c r="AA181" s="171"/>
      <c r="AB181" s="171"/>
      <c r="AC181" s="171"/>
      <c r="AD181" s="171"/>
      <c r="AE181" s="172" t="str">
        <f t="shared" si="19"/>
        <v/>
      </c>
      <c r="AF181" s="172" t="str">
        <f t="shared" si="20"/>
        <v/>
      </c>
    </row>
    <row r="182" spans="1:32" ht="14.4" x14ac:dyDescent="0.3">
      <c r="A182" s="163"/>
      <c r="B182" s="163"/>
      <c r="C182" s="163"/>
      <c r="D182" s="171"/>
      <c r="E182" s="171"/>
      <c r="F182" s="171"/>
      <c r="G182" s="171"/>
      <c r="H182" s="171"/>
      <c r="I182" s="171"/>
      <c r="J182" s="171"/>
      <c r="K182" s="171"/>
      <c r="L182" s="171"/>
      <c r="M182" s="171"/>
      <c r="N182" s="171"/>
      <c r="O182" s="171"/>
      <c r="P182" s="171"/>
      <c r="Q182" s="172" t="str">
        <f t="shared" si="18"/>
        <v/>
      </c>
      <c r="R182" s="173"/>
      <c r="S182" s="173"/>
      <c r="T182" s="173"/>
      <c r="U182" s="171"/>
      <c r="V182" s="171"/>
      <c r="W182" s="171"/>
      <c r="X182" s="171"/>
      <c r="Y182" s="171"/>
      <c r="Z182" s="171"/>
      <c r="AA182" s="171"/>
      <c r="AB182" s="171"/>
      <c r="AC182" s="171"/>
      <c r="AD182" s="171"/>
      <c r="AE182" s="172" t="str">
        <f t="shared" si="19"/>
        <v/>
      </c>
      <c r="AF182" s="172" t="str">
        <f t="shared" si="20"/>
        <v/>
      </c>
    </row>
    <row r="183" spans="1:32" ht="14.4" x14ac:dyDescent="0.3">
      <c r="A183" s="163"/>
      <c r="B183" s="163"/>
      <c r="C183" s="163"/>
      <c r="D183" s="171"/>
      <c r="E183" s="171"/>
      <c r="F183" s="171"/>
      <c r="G183" s="171"/>
      <c r="H183" s="171"/>
      <c r="I183" s="171"/>
      <c r="J183" s="171"/>
      <c r="K183" s="171"/>
      <c r="L183" s="171"/>
      <c r="M183" s="171"/>
      <c r="N183" s="171"/>
      <c r="O183" s="171"/>
      <c r="P183" s="171"/>
      <c r="Q183" s="172" t="str">
        <f t="shared" si="18"/>
        <v/>
      </c>
      <c r="R183" s="173"/>
      <c r="S183" s="173"/>
      <c r="T183" s="173"/>
      <c r="U183" s="171"/>
      <c r="V183" s="171"/>
      <c r="W183" s="171"/>
      <c r="X183" s="171"/>
      <c r="Y183" s="171"/>
      <c r="Z183" s="171"/>
      <c r="AA183" s="171"/>
      <c r="AB183" s="171"/>
      <c r="AC183" s="171"/>
      <c r="AD183" s="171"/>
      <c r="AE183" s="172" t="str">
        <f t="shared" si="19"/>
        <v/>
      </c>
      <c r="AF183" s="172" t="str">
        <f t="shared" si="20"/>
        <v/>
      </c>
    </row>
    <row r="184" spans="1:32" ht="14.4" x14ac:dyDescent="0.3">
      <c r="A184" s="163"/>
      <c r="B184" s="163"/>
      <c r="C184" s="163"/>
      <c r="D184" s="171"/>
      <c r="E184" s="171"/>
      <c r="F184" s="171"/>
      <c r="G184" s="171"/>
      <c r="H184" s="171"/>
      <c r="I184" s="171"/>
      <c r="J184" s="171"/>
      <c r="K184" s="171"/>
      <c r="L184" s="171"/>
      <c r="M184" s="171"/>
      <c r="N184" s="171"/>
      <c r="O184" s="171"/>
      <c r="P184" s="171"/>
      <c r="Q184" s="172" t="str">
        <f t="shared" si="18"/>
        <v/>
      </c>
      <c r="R184" s="173"/>
      <c r="S184" s="173"/>
      <c r="T184" s="173"/>
      <c r="U184" s="171"/>
      <c r="V184" s="171"/>
      <c r="W184" s="171"/>
      <c r="X184" s="171"/>
      <c r="Y184" s="171"/>
      <c r="Z184" s="171"/>
      <c r="AA184" s="171"/>
      <c r="AB184" s="171"/>
      <c r="AC184" s="171"/>
      <c r="AD184" s="171"/>
      <c r="AE184" s="172" t="str">
        <f t="shared" si="19"/>
        <v/>
      </c>
      <c r="AF184" s="172" t="str">
        <f t="shared" si="20"/>
        <v/>
      </c>
    </row>
    <row r="185" spans="1:32" ht="14.4" x14ac:dyDescent="0.3">
      <c r="A185" s="163"/>
      <c r="B185" s="163"/>
      <c r="C185" s="163"/>
      <c r="D185" s="171"/>
      <c r="E185" s="171"/>
      <c r="F185" s="171"/>
      <c r="G185" s="171"/>
      <c r="H185" s="171"/>
      <c r="I185" s="171"/>
      <c r="J185" s="171"/>
      <c r="K185" s="171"/>
      <c r="L185" s="171"/>
      <c r="M185" s="171"/>
      <c r="N185" s="171"/>
      <c r="O185" s="171"/>
      <c r="P185" s="171"/>
      <c r="Q185" s="172" t="str">
        <f t="shared" si="18"/>
        <v/>
      </c>
      <c r="R185" s="173"/>
      <c r="S185" s="173"/>
      <c r="T185" s="173"/>
      <c r="U185" s="171"/>
      <c r="V185" s="171"/>
      <c r="W185" s="171"/>
      <c r="X185" s="171"/>
      <c r="Y185" s="171"/>
      <c r="Z185" s="171"/>
      <c r="AA185" s="171"/>
      <c r="AB185" s="171"/>
      <c r="AC185" s="171"/>
      <c r="AD185" s="171"/>
      <c r="AE185" s="172" t="str">
        <f t="shared" si="19"/>
        <v/>
      </c>
      <c r="AF185" s="172" t="str">
        <f t="shared" si="20"/>
        <v/>
      </c>
    </row>
    <row r="186" spans="1:32" ht="14.4" x14ac:dyDescent="0.3">
      <c r="A186" s="163"/>
      <c r="B186" s="163"/>
      <c r="C186" s="163"/>
      <c r="D186" s="171"/>
      <c r="E186" s="171"/>
      <c r="F186" s="171"/>
      <c r="G186" s="171"/>
      <c r="H186" s="171"/>
      <c r="I186" s="171"/>
      <c r="J186" s="171"/>
      <c r="K186" s="171"/>
      <c r="L186" s="171"/>
      <c r="M186" s="171"/>
      <c r="N186" s="171"/>
      <c r="O186" s="171"/>
      <c r="P186" s="171"/>
      <c r="Q186" s="172" t="str">
        <f t="shared" si="18"/>
        <v/>
      </c>
      <c r="R186" s="173"/>
      <c r="S186" s="173"/>
      <c r="T186" s="173"/>
      <c r="U186" s="171"/>
      <c r="V186" s="171"/>
      <c r="W186" s="171"/>
      <c r="X186" s="171"/>
      <c r="Y186" s="171"/>
      <c r="Z186" s="171"/>
      <c r="AA186" s="171"/>
      <c r="AB186" s="171"/>
      <c r="AC186" s="171"/>
      <c r="AD186" s="171"/>
      <c r="AE186" s="172" t="str">
        <f t="shared" si="19"/>
        <v/>
      </c>
      <c r="AF186" s="172" t="str">
        <f t="shared" si="20"/>
        <v/>
      </c>
    </row>
    <row r="187" spans="1:32" ht="14.4" x14ac:dyDescent="0.3">
      <c r="A187" s="163"/>
      <c r="B187" s="163"/>
      <c r="C187" s="163"/>
      <c r="D187" s="171"/>
      <c r="E187" s="171"/>
      <c r="F187" s="171"/>
      <c r="G187" s="171"/>
      <c r="H187" s="171"/>
      <c r="I187" s="171"/>
      <c r="J187" s="171"/>
      <c r="K187" s="171"/>
      <c r="L187" s="171"/>
      <c r="M187" s="171"/>
      <c r="N187" s="171"/>
      <c r="O187" s="171"/>
      <c r="P187" s="171"/>
      <c r="Q187" s="172" t="str">
        <f t="shared" si="18"/>
        <v/>
      </c>
      <c r="R187" s="173"/>
      <c r="S187" s="173"/>
      <c r="T187" s="173"/>
      <c r="U187" s="171"/>
      <c r="V187" s="171"/>
      <c r="W187" s="171"/>
      <c r="X187" s="171"/>
      <c r="Y187" s="171"/>
      <c r="Z187" s="171"/>
      <c r="AA187" s="171"/>
      <c r="AB187" s="171"/>
      <c r="AC187" s="171"/>
      <c r="AD187" s="171"/>
      <c r="AE187" s="172" t="str">
        <f t="shared" si="19"/>
        <v/>
      </c>
      <c r="AF187" s="172" t="str">
        <f t="shared" si="20"/>
        <v/>
      </c>
    </row>
    <row r="188" spans="1:32" ht="14.4" x14ac:dyDescent="0.3">
      <c r="A188" s="163"/>
      <c r="B188" s="163"/>
      <c r="C188" s="163"/>
      <c r="D188" s="171"/>
      <c r="E188" s="171"/>
      <c r="F188" s="171"/>
      <c r="G188" s="171"/>
      <c r="H188" s="171"/>
      <c r="I188" s="171"/>
      <c r="J188" s="171"/>
      <c r="K188" s="171"/>
      <c r="L188" s="171"/>
      <c r="M188" s="171"/>
      <c r="N188" s="171"/>
      <c r="O188" s="171"/>
      <c r="P188" s="171"/>
      <c r="Q188" s="172" t="str">
        <f t="shared" si="18"/>
        <v/>
      </c>
      <c r="R188" s="173"/>
      <c r="S188" s="173"/>
      <c r="T188" s="173"/>
      <c r="U188" s="171"/>
      <c r="V188" s="171"/>
      <c r="W188" s="171"/>
      <c r="X188" s="171"/>
      <c r="Y188" s="171"/>
      <c r="Z188" s="171"/>
      <c r="AA188" s="171"/>
      <c r="AB188" s="171"/>
      <c r="AC188" s="171"/>
      <c r="AD188" s="171"/>
      <c r="AE188" s="172" t="str">
        <f t="shared" si="19"/>
        <v/>
      </c>
      <c r="AF188" s="172" t="str">
        <f t="shared" si="20"/>
        <v/>
      </c>
    </row>
    <row r="189" spans="1:32" ht="14.4" x14ac:dyDescent="0.3">
      <c r="A189" s="163"/>
      <c r="B189" s="163"/>
      <c r="C189" s="163"/>
      <c r="D189" s="171"/>
      <c r="E189" s="171"/>
      <c r="F189" s="171"/>
      <c r="G189" s="171"/>
      <c r="H189" s="171"/>
      <c r="I189" s="171"/>
      <c r="J189" s="171"/>
      <c r="K189" s="171"/>
      <c r="L189" s="171"/>
      <c r="M189" s="171"/>
      <c r="N189" s="171"/>
      <c r="O189" s="171"/>
      <c r="P189" s="171"/>
      <c r="Q189" s="172" t="str">
        <f t="shared" si="18"/>
        <v/>
      </c>
      <c r="R189" s="173"/>
      <c r="S189" s="173"/>
      <c r="T189" s="173"/>
      <c r="U189" s="171"/>
      <c r="V189" s="171"/>
      <c r="W189" s="171"/>
      <c r="X189" s="171"/>
      <c r="Y189" s="171"/>
      <c r="Z189" s="171"/>
      <c r="AA189" s="171"/>
      <c r="AB189" s="171"/>
      <c r="AC189" s="171"/>
      <c r="AD189" s="171"/>
      <c r="AE189" s="172" t="str">
        <f t="shared" si="19"/>
        <v/>
      </c>
      <c r="AF189" s="172" t="str">
        <f t="shared" si="20"/>
        <v/>
      </c>
    </row>
    <row r="190" spans="1:32" ht="14.4" x14ac:dyDescent="0.3">
      <c r="A190" s="163"/>
      <c r="B190" s="163"/>
      <c r="C190" s="163"/>
      <c r="D190" s="171"/>
      <c r="E190" s="171"/>
      <c r="F190" s="171"/>
      <c r="G190" s="171"/>
      <c r="H190" s="171"/>
      <c r="I190" s="171"/>
      <c r="J190" s="171"/>
      <c r="K190" s="171"/>
      <c r="L190" s="171"/>
      <c r="M190" s="171"/>
      <c r="N190" s="171"/>
      <c r="O190" s="171"/>
      <c r="P190" s="171"/>
      <c r="Q190" s="172" t="str">
        <f t="shared" si="18"/>
        <v/>
      </c>
      <c r="R190" s="173"/>
      <c r="S190" s="173"/>
      <c r="T190" s="173"/>
      <c r="U190" s="171"/>
      <c r="V190" s="171"/>
      <c r="W190" s="171"/>
      <c r="X190" s="171"/>
      <c r="Y190" s="171"/>
      <c r="Z190" s="171"/>
      <c r="AA190" s="171"/>
      <c r="AB190" s="171"/>
      <c r="AC190" s="171"/>
      <c r="AD190" s="171"/>
      <c r="AE190" s="172" t="str">
        <f t="shared" si="19"/>
        <v/>
      </c>
      <c r="AF190" s="172" t="str">
        <f t="shared" si="20"/>
        <v/>
      </c>
    </row>
    <row r="191" spans="1:32" ht="14.4" x14ac:dyDescent="0.3">
      <c r="A191" s="163"/>
      <c r="B191" s="163"/>
      <c r="C191" s="163"/>
      <c r="D191" s="171"/>
      <c r="E191" s="171"/>
      <c r="F191" s="171"/>
      <c r="G191" s="171"/>
      <c r="H191" s="171"/>
      <c r="I191" s="171"/>
      <c r="J191" s="171"/>
      <c r="K191" s="171"/>
      <c r="L191" s="171"/>
      <c r="M191" s="171"/>
      <c r="N191" s="171"/>
      <c r="O191" s="171"/>
      <c r="P191" s="171"/>
      <c r="Q191" s="172" t="str">
        <f t="shared" si="18"/>
        <v/>
      </c>
      <c r="R191" s="173"/>
      <c r="S191" s="173"/>
      <c r="T191" s="173"/>
      <c r="U191" s="171"/>
      <c r="V191" s="171"/>
      <c r="W191" s="171"/>
      <c r="X191" s="171"/>
      <c r="Y191" s="171"/>
      <c r="Z191" s="171"/>
      <c r="AA191" s="171"/>
      <c r="AB191" s="171"/>
      <c r="AC191" s="171"/>
      <c r="AD191" s="171"/>
      <c r="AE191" s="172" t="str">
        <f t="shared" si="19"/>
        <v/>
      </c>
      <c r="AF191" s="172" t="str">
        <f t="shared" si="20"/>
        <v/>
      </c>
    </row>
    <row r="192" spans="1:32" ht="14.4" x14ac:dyDescent="0.3">
      <c r="A192" s="163"/>
      <c r="B192" s="163"/>
      <c r="C192" s="163"/>
      <c r="D192" s="171"/>
      <c r="E192" s="171"/>
      <c r="F192" s="171"/>
      <c r="G192" s="171"/>
      <c r="H192" s="171"/>
      <c r="I192" s="171"/>
      <c r="J192" s="171"/>
      <c r="K192" s="171"/>
      <c r="L192" s="171"/>
      <c r="M192" s="171"/>
      <c r="N192" s="171"/>
      <c r="O192" s="171"/>
      <c r="P192" s="171"/>
      <c r="Q192" s="172" t="str">
        <f t="shared" si="18"/>
        <v/>
      </c>
      <c r="R192" s="173"/>
      <c r="S192" s="173"/>
      <c r="T192" s="173"/>
      <c r="U192" s="171"/>
      <c r="V192" s="171"/>
      <c r="W192" s="171"/>
      <c r="X192" s="171"/>
      <c r="Y192" s="171"/>
      <c r="Z192" s="171"/>
      <c r="AA192" s="171"/>
      <c r="AB192" s="171"/>
      <c r="AC192" s="171"/>
      <c r="AD192" s="171"/>
      <c r="AE192" s="172" t="str">
        <f t="shared" si="19"/>
        <v/>
      </c>
      <c r="AF192" s="172" t="str">
        <f t="shared" si="20"/>
        <v/>
      </c>
    </row>
    <row r="193" spans="1:32" ht="14.4" x14ac:dyDescent="0.3">
      <c r="A193" s="163"/>
      <c r="B193" s="163"/>
      <c r="C193" s="163"/>
      <c r="D193" s="171"/>
      <c r="E193" s="171"/>
      <c r="F193" s="171"/>
      <c r="G193" s="171"/>
      <c r="H193" s="171"/>
      <c r="I193" s="171"/>
      <c r="J193" s="171"/>
      <c r="K193" s="171"/>
      <c r="L193" s="171"/>
      <c r="M193" s="171"/>
      <c r="N193" s="171"/>
      <c r="O193" s="171"/>
      <c r="P193" s="171"/>
      <c r="Q193" s="172" t="str">
        <f t="shared" si="18"/>
        <v/>
      </c>
      <c r="R193" s="173"/>
      <c r="S193" s="173"/>
      <c r="T193" s="173"/>
      <c r="U193" s="171"/>
      <c r="V193" s="171"/>
      <c r="W193" s="171"/>
      <c r="X193" s="171"/>
      <c r="Y193" s="171"/>
      <c r="Z193" s="171"/>
      <c r="AA193" s="171"/>
      <c r="AB193" s="171"/>
      <c r="AC193" s="171"/>
      <c r="AD193" s="171"/>
      <c r="AE193" s="172" t="str">
        <f t="shared" si="19"/>
        <v/>
      </c>
      <c r="AF193" s="172" t="str">
        <f t="shared" si="20"/>
        <v/>
      </c>
    </row>
    <row r="194" spans="1:32" ht="14.4" x14ac:dyDescent="0.3">
      <c r="A194" s="163"/>
      <c r="B194" s="163"/>
      <c r="C194" s="163"/>
      <c r="D194" s="171"/>
      <c r="E194" s="171"/>
      <c r="F194" s="171"/>
      <c r="G194" s="171"/>
      <c r="H194" s="171"/>
      <c r="I194" s="171"/>
      <c r="J194" s="171"/>
      <c r="K194" s="171"/>
      <c r="L194" s="171"/>
      <c r="M194" s="171"/>
      <c r="N194" s="171"/>
      <c r="O194" s="171"/>
      <c r="P194" s="171"/>
      <c r="Q194" s="172" t="str">
        <f t="shared" si="18"/>
        <v/>
      </c>
      <c r="R194" s="173"/>
      <c r="S194" s="173"/>
      <c r="T194" s="173"/>
      <c r="U194" s="171"/>
      <c r="V194" s="171"/>
      <c r="W194" s="171"/>
      <c r="X194" s="171"/>
      <c r="Y194" s="171"/>
      <c r="Z194" s="171"/>
      <c r="AA194" s="171"/>
      <c r="AB194" s="171"/>
      <c r="AC194" s="171"/>
      <c r="AD194" s="171"/>
      <c r="AE194" s="172" t="str">
        <f t="shared" si="19"/>
        <v/>
      </c>
      <c r="AF194" s="172" t="str">
        <f t="shared" si="20"/>
        <v/>
      </c>
    </row>
    <row r="195" spans="1:32" ht="14.4" x14ac:dyDescent="0.3">
      <c r="A195" s="163"/>
      <c r="B195" s="163"/>
      <c r="C195" s="163"/>
      <c r="D195" s="171"/>
      <c r="E195" s="171"/>
      <c r="F195" s="171"/>
      <c r="G195" s="171"/>
      <c r="H195" s="171"/>
      <c r="I195" s="171"/>
      <c r="J195" s="171"/>
      <c r="K195" s="171"/>
      <c r="L195" s="171"/>
      <c r="M195" s="171"/>
      <c r="N195" s="171"/>
      <c r="O195" s="171"/>
      <c r="P195" s="171"/>
      <c r="Q195" s="172" t="str">
        <f t="shared" si="18"/>
        <v/>
      </c>
      <c r="R195" s="173"/>
      <c r="S195" s="173"/>
      <c r="T195" s="173"/>
      <c r="U195" s="171"/>
      <c r="V195" s="171"/>
      <c r="W195" s="171"/>
      <c r="X195" s="171"/>
      <c r="Y195" s="171"/>
      <c r="Z195" s="171"/>
      <c r="AA195" s="171"/>
      <c r="AB195" s="171"/>
      <c r="AC195" s="171"/>
      <c r="AD195" s="171"/>
      <c r="AE195" s="172" t="str">
        <f t="shared" si="19"/>
        <v/>
      </c>
      <c r="AF195" s="172" t="str">
        <f t="shared" si="20"/>
        <v/>
      </c>
    </row>
    <row r="196" spans="1:32" ht="14.4" x14ac:dyDescent="0.3">
      <c r="A196" s="163"/>
      <c r="B196" s="163"/>
      <c r="C196" s="163"/>
      <c r="D196" s="171"/>
      <c r="E196" s="171"/>
      <c r="F196" s="171"/>
      <c r="G196" s="171"/>
      <c r="H196" s="171"/>
      <c r="I196" s="171"/>
      <c r="J196" s="171"/>
      <c r="K196" s="171"/>
      <c r="L196" s="171"/>
      <c r="M196" s="171"/>
      <c r="N196" s="171"/>
      <c r="O196" s="171"/>
      <c r="P196" s="171"/>
      <c r="Q196" s="172" t="str">
        <f t="shared" si="18"/>
        <v/>
      </c>
      <c r="R196" s="173"/>
      <c r="S196" s="173"/>
      <c r="T196" s="173"/>
      <c r="U196" s="171"/>
      <c r="V196" s="171"/>
      <c r="W196" s="171"/>
      <c r="X196" s="171"/>
      <c r="Y196" s="171"/>
      <c r="Z196" s="171"/>
      <c r="AA196" s="171"/>
      <c r="AB196" s="171"/>
      <c r="AC196" s="171"/>
      <c r="AD196" s="171"/>
      <c r="AE196" s="172" t="str">
        <f t="shared" si="19"/>
        <v/>
      </c>
      <c r="AF196" s="172" t="str">
        <f t="shared" si="20"/>
        <v/>
      </c>
    </row>
    <row r="197" spans="1:32" ht="14.4" x14ac:dyDescent="0.3">
      <c r="A197" s="163"/>
      <c r="B197" s="163"/>
      <c r="C197" s="163"/>
      <c r="D197" s="171"/>
      <c r="E197" s="171"/>
      <c r="F197" s="171"/>
      <c r="G197" s="171"/>
      <c r="H197" s="171"/>
      <c r="I197" s="171"/>
      <c r="J197" s="171"/>
      <c r="K197" s="171"/>
      <c r="L197" s="171"/>
      <c r="M197" s="171"/>
      <c r="N197" s="171"/>
      <c r="O197" s="171"/>
      <c r="P197" s="171"/>
      <c r="Q197" s="172" t="str">
        <f t="shared" si="18"/>
        <v/>
      </c>
      <c r="R197" s="173"/>
      <c r="S197" s="173"/>
      <c r="T197" s="173"/>
      <c r="U197" s="171"/>
      <c r="V197" s="171"/>
      <c r="W197" s="171"/>
      <c r="X197" s="171"/>
      <c r="Y197" s="171"/>
      <c r="Z197" s="171"/>
      <c r="AA197" s="171"/>
      <c r="AB197" s="171"/>
      <c r="AC197" s="171"/>
      <c r="AD197" s="171"/>
      <c r="AE197" s="172" t="str">
        <f t="shared" si="19"/>
        <v/>
      </c>
      <c r="AF197" s="172" t="str">
        <f t="shared" si="20"/>
        <v/>
      </c>
    </row>
    <row r="198" spans="1:32" ht="14.4" x14ac:dyDescent="0.3">
      <c r="A198" s="163"/>
      <c r="B198" s="163"/>
      <c r="C198" s="163"/>
      <c r="D198" s="171"/>
      <c r="E198" s="171"/>
      <c r="F198" s="171"/>
      <c r="G198" s="171"/>
      <c r="H198" s="171"/>
      <c r="I198" s="171"/>
      <c r="J198" s="171"/>
      <c r="K198" s="171"/>
      <c r="L198" s="171"/>
      <c r="M198" s="171"/>
      <c r="N198" s="171"/>
      <c r="O198" s="171"/>
      <c r="P198" s="171"/>
      <c r="Q198" s="172" t="str">
        <f t="shared" si="18"/>
        <v/>
      </c>
      <c r="R198" s="173"/>
      <c r="S198" s="173"/>
      <c r="T198" s="173"/>
      <c r="U198" s="171"/>
      <c r="V198" s="171"/>
      <c r="W198" s="171"/>
      <c r="X198" s="171"/>
      <c r="Y198" s="171"/>
      <c r="Z198" s="171"/>
      <c r="AA198" s="171"/>
      <c r="AB198" s="171"/>
      <c r="AC198" s="171"/>
      <c r="AD198" s="171"/>
      <c r="AE198" s="172" t="str">
        <f t="shared" si="19"/>
        <v/>
      </c>
      <c r="AF198" s="172" t="str">
        <f t="shared" si="20"/>
        <v/>
      </c>
    </row>
    <row r="199" spans="1:32" ht="14.4" x14ac:dyDescent="0.3">
      <c r="A199" s="163"/>
      <c r="B199" s="163"/>
      <c r="C199" s="163"/>
      <c r="D199" s="171"/>
      <c r="E199" s="171"/>
      <c r="F199" s="171"/>
      <c r="G199" s="171"/>
      <c r="H199" s="171"/>
      <c r="I199" s="171"/>
      <c r="J199" s="171"/>
      <c r="K199" s="171"/>
      <c r="L199" s="171"/>
      <c r="M199" s="171"/>
      <c r="N199" s="171"/>
      <c r="O199" s="171"/>
      <c r="P199" s="171"/>
      <c r="Q199" s="172" t="str">
        <f t="shared" ref="Q199:Q262" si="21">IF(I199="","",IF(P199="Oui",0,I199*(O199+N199*M199/L199)/$B$3))</f>
        <v/>
      </c>
      <c r="R199" s="173"/>
      <c r="S199" s="173"/>
      <c r="T199" s="173"/>
      <c r="U199" s="171"/>
      <c r="V199" s="171"/>
      <c r="W199" s="171"/>
      <c r="X199" s="171"/>
      <c r="Y199" s="171"/>
      <c r="Z199" s="171"/>
      <c r="AA199" s="171"/>
      <c r="AB199" s="171"/>
      <c r="AC199" s="171"/>
      <c r="AD199" s="171"/>
      <c r="AE199" s="172" t="str">
        <f t="shared" ref="AE199:AE262" si="22">IF(Z199="","",Z199*AC199/AD199/$B$3)</f>
        <v/>
      </c>
      <c r="AF199" s="172" t="str">
        <f t="shared" ref="AF199:AF248" si="23">IF(Z199="","",AB199+AD199-1)</f>
        <v/>
      </c>
    </row>
    <row r="200" spans="1:32" ht="14.4" x14ac:dyDescent="0.3">
      <c r="A200" s="163"/>
      <c r="B200" s="163"/>
      <c r="C200" s="163"/>
      <c r="D200" s="171"/>
      <c r="E200" s="171"/>
      <c r="F200" s="171"/>
      <c r="G200" s="171"/>
      <c r="H200" s="171"/>
      <c r="I200" s="171"/>
      <c r="J200" s="171"/>
      <c r="K200" s="171"/>
      <c r="L200" s="171"/>
      <c r="M200" s="171"/>
      <c r="N200" s="171"/>
      <c r="O200" s="171"/>
      <c r="P200" s="171"/>
      <c r="Q200" s="172" t="str">
        <f t="shared" si="21"/>
        <v/>
      </c>
      <c r="R200" s="173"/>
      <c r="S200" s="173"/>
      <c r="T200" s="173"/>
      <c r="U200" s="171"/>
      <c r="V200" s="171"/>
      <c r="W200" s="171"/>
      <c r="X200" s="171"/>
      <c r="Y200" s="171"/>
      <c r="Z200" s="171"/>
      <c r="AA200" s="171"/>
      <c r="AB200" s="171"/>
      <c r="AC200" s="171"/>
      <c r="AD200" s="171"/>
      <c r="AE200" s="172" t="str">
        <f t="shared" si="22"/>
        <v/>
      </c>
      <c r="AF200" s="172" t="str">
        <f t="shared" si="23"/>
        <v/>
      </c>
    </row>
    <row r="201" spans="1:32" ht="14.4" x14ac:dyDescent="0.3">
      <c r="A201" s="163"/>
      <c r="B201" s="163"/>
      <c r="C201" s="163"/>
      <c r="D201" s="171"/>
      <c r="E201" s="171"/>
      <c r="F201" s="171"/>
      <c r="G201" s="171"/>
      <c r="H201" s="171"/>
      <c r="I201" s="171"/>
      <c r="J201" s="171"/>
      <c r="K201" s="171"/>
      <c r="L201" s="171"/>
      <c r="M201" s="171"/>
      <c r="N201" s="171"/>
      <c r="O201" s="171"/>
      <c r="P201" s="171"/>
      <c r="Q201" s="172" t="str">
        <f t="shared" si="21"/>
        <v/>
      </c>
      <c r="R201" s="173"/>
      <c r="S201" s="173"/>
      <c r="T201" s="173"/>
      <c r="U201" s="171"/>
      <c r="V201" s="171"/>
      <c r="W201" s="171"/>
      <c r="X201" s="171"/>
      <c r="Y201" s="171"/>
      <c r="Z201" s="171"/>
      <c r="AA201" s="171"/>
      <c r="AB201" s="171"/>
      <c r="AC201" s="171"/>
      <c r="AD201" s="171"/>
      <c r="AE201" s="172" t="str">
        <f t="shared" si="22"/>
        <v/>
      </c>
      <c r="AF201" s="172" t="str">
        <f t="shared" si="23"/>
        <v/>
      </c>
    </row>
    <row r="202" spans="1:32" ht="14.4" x14ac:dyDescent="0.3">
      <c r="A202" s="163"/>
      <c r="B202" s="163"/>
      <c r="C202" s="163"/>
      <c r="D202" s="171"/>
      <c r="E202" s="171"/>
      <c r="F202" s="171"/>
      <c r="G202" s="171"/>
      <c r="H202" s="171"/>
      <c r="I202" s="171"/>
      <c r="J202" s="171"/>
      <c r="K202" s="171"/>
      <c r="L202" s="171"/>
      <c r="M202" s="171"/>
      <c r="N202" s="171"/>
      <c r="O202" s="171"/>
      <c r="P202" s="171"/>
      <c r="Q202" s="172" t="str">
        <f t="shared" si="21"/>
        <v/>
      </c>
      <c r="R202" s="173"/>
      <c r="S202" s="173"/>
      <c r="T202" s="173"/>
      <c r="U202" s="171"/>
      <c r="V202" s="171"/>
      <c r="W202" s="171"/>
      <c r="X202" s="171"/>
      <c r="Y202" s="171"/>
      <c r="Z202" s="171"/>
      <c r="AA202" s="171"/>
      <c r="AB202" s="171"/>
      <c r="AC202" s="171"/>
      <c r="AD202" s="171"/>
      <c r="AE202" s="172" t="str">
        <f t="shared" si="22"/>
        <v/>
      </c>
      <c r="AF202" s="172" t="str">
        <f t="shared" si="23"/>
        <v/>
      </c>
    </row>
    <row r="203" spans="1:32" ht="14.4" x14ac:dyDescent="0.3">
      <c r="A203" s="163"/>
      <c r="B203" s="163"/>
      <c r="C203" s="163"/>
      <c r="D203" s="171"/>
      <c r="E203" s="171"/>
      <c r="F203" s="171"/>
      <c r="G203" s="171"/>
      <c r="H203" s="171"/>
      <c r="I203" s="171"/>
      <c r="J203" s="171"/>
      <c r="K203" s="171"/>
      <c r="L203" s="171"/>
      <c r="M203" s="171"/>
      <c r="N203" s="171"/>
      <c r="O203" s="171"/>
      <c r="P203" s="171"/>
      <c r="Q203" s="172" t="str">
        <f t="shared" si="21"/>
        <v/>
      </c>
      <c r="R203" s="173"/>
      <c r="S203" s="173"/>
      <c r="T203" s="173"/>
      <c r="U203" s="171"/>
      <c r="V203" s="171"/>
      <c r="W203" s="171"/>
      <c r="X203" s="171"/>
      <c r="Y203" s="171"/>
      <c r="Z203" s="171"/>
      <c r="AA203" s="171"/>
      <c r="AB203" s="171"/>
      <c r="AC203" s="171"/>
      <c r="AD203" s="171"/>
      <c r="AE203" s="172" t="str">
        <f t="shared" si="22"/>
        <v/>
      </c>
      <c r="AF203" s="172" t="str">
        <f t="shared" si="23"/>
        <v/>
      </c>
    </row>
    <row r="204" spans="1:32" ht="14.4" x14ac:dyDescent="0.3">
      <c r="A204" s="163"/>
      <c r="B204" s="163"/>
      <c r="C204" s="163"/>
      <c r="D204" s="171"/>
      <c r="E204" s="171"/>
      <c r="F204" s="171"/>
      <c r="G204" s="171"/>
      <c r="H204" s="171"/>
      <c r="I204" s="171"/>
      <c r="J204" s="171"/>
      <c r="K204" s="171"/>
      <c r="L204" s="171"/>
      <c r="M204" s="171"/>
      <c r="N204" s="171"/>
      <c r="O204" s="171"/>
      <c r="P204" s="171"/>
      <c r="Q204" s="172" t="str">
        <f t="shared" si="21"/>
        <v/>
      </c>
      <c r="R204" s="173"/>
      <c r="S204" s="173"/>
      <c r="T204" s="173"/>
      <c r="U204" s="171"/>
      <c r="V204" s="171"/>
      <c r="W204" s="171"/>
      <c r="X204" s="171"/>
      <c r="Y204" s="171"/>
      <c r="Z204" s="171"/>
      <c r="AA204" s="171"/>
      <c r="AB204" s="171"/>
      <c r="AC204" s="171"/>
      <c r="AD204" s="171"/>
      <c r="AE204" s="172" t="str">
        <f t="shared" si="22"/>
        <v/>
      </c>
      <c r="AF204" s="172" t="str">
        <f t="shared" si="23"/>
        <v/>
      </c>
    </row>
    <row r="205" spans="1:32" ht="14.4" x14ac:dyDescent="0.3">
      <c r="A205" s="163"/>
      <c r="B205" s="163"/>
      <c r="C205" s="163"/>
      <c r="D205" s="171"/>
      <c r="E205" s="171"/>
      <c r="F205" s="171"/>
      <c r="G205" s="171"/>
      <c r="H205" s="171"/>
      <c r="I205" s="171"/>
      <c r="J205" s="171"/>
      <c r="K205" s="171"/>
      <c r="L205" s="171"/>
      <c r="M205" s="171"/>
      <c r="N205" s="171"/>
      <c r="O205" s="171"/>
      <c r="P205" s="171"/>
      <c r="Q205" s="172" t="str">
        <f t="shared" si="21"/>
        <v/>
      </c>
      <c r="R205" s="173"/>
      <c r="S205" s="173"/>
      <c r="T205" s="173"/>
      <c r="U205" s="171"/>
      <c r="V205" s="171"/>
      <c r="W205" s="171"/>
      <c r="X205" s="171"/>
      <c r="Y205" s="171"/>
      <c r="Z205" s="171"/>
      <c r="AA205" s="171"/>
      <c r="AB205" s="171"/>
      <c r="AC205" s="171"/>
      <c r="AD205" s="171"/>
      <c r="AE205" s="172" t="str">
        <f t="shared" si="22"/>
        <v/>
      </c>
      <c r="AF205" s="172" t="str">
        <f t="shared" si="23"/>
        <v/>
      </c>
    </row>
    <row r="206" spans="1:32" ht="14.4" x14ac:dyDescent="0.3">
      <c r="A206" s="163"/>
      <c r="B206" s="163"/>
      <c r="C206" s="163"/>
      <c r="D206" s="171"/>
      <c r="E206" s="171"/>
      <c r="F206" s="171"/>
      <c r="G206" s="171"/>
      <c r="H206" s="171"/>
      <c r="I206" s="171"/>
      <c r="J206" s="171"/>
      <c r="K206" s="171"/>
      <c r="L206" s="171"/>
      <c r="M206" s="171"/>
      <c r="N206" s="171"/>
      <c r="O206" s="171"/>
      <c r="P206" s="171"/>
      <c r="Q206" s="172" t="str">
        <f t="shared" si="21"/>
        <v/>
      </c>
      <c r="R206" s="173"/>
      <c r="S206" s="173"/>
      <c r="T206" s="173"/>
      <c r="U206" s="171"/>
      <c r="V206" s="171"/>
      <c r="W206" s="171"/>
      <c r="X206" s="171"/>
      <c r="Y206" s="171"/>
      <c r="Z206" s="171"/>
      <c r="AA206" s="171"/>
      <c r="AB206" s="171"/>
      <c r="AC206" s="171"/>
      <c r="AD206" s="171"/>
      <c r="AE206" s="172" t="str">
        <f t="shared" si="22"/>
        <v/>
      </c>
      <c r="AF206" s="172" t="str">
        <f t="shared" si="23"/>
        <v/>
      </c>
    </row>
    <row r="207" spans="1:32" ht="14.4" x14ac:dyDescent="0.3">
      <c r="A207" s="163"/>
      <c r="B207" s="163"/>
      <c r="C207" s="163"/>
      <c r="D207" s="171"/>
      <c r="E207" s="171"/>
      <c r="F207" s="171"/>
      <c r="G207" s="171"/>
      <c r="H207" s="171"/>
      <c r="I207" s="171"/>
      <c r="J207" s="171"/>
      <c r="K207" s="171"/>
      <c r="L207" s="171"/>
      <c r="M207" s="171"/>
      <c r="N207" s="171"/>
      <c r="O207" s="171"/>
      <c r="P207" s="171"/>
      <c r="Q207" s="172" t="str">
        <f t="shared" si="21"/>
        <v/>
      </c>
      <c r="R207" s="173"/>
      <c r="S207" s="173"/>
      <c r="T207" s="173"/>
      <c r="U207" s="171"/>
      <c r="V207" s="171"/>
      <c r="W207" s="171"/>
      <c r="X207" s="171"/>
      <c r="Y207" s="171"/>
      <c r="Z207" s="171"/>
      <c r="AA207" s="171"/>
      <c r="AB207" s="171"/>
      <c r="AC207" s="171"/>
      <c r="AD207" s="171"/>
      <c r="AE207" s="172" t="str">
        <f t="shared" si="22"/>
        <v/>
      </c>
      <c r="AF207" s="172" t="str">
        <f t="shared" si="23"/>
        <v/>
      </c>
    </row>
    <row r="208" spans="1:32" ht="14.4" x14ac:dyDescent="0.3">
      <c r="A208" s="163"/>
      <c r="B208" s="163"/>
      <c r="C208" s="163"/>
      <c r="D208" s="171"/>
      <c r="E208" s="171"/>
      <c r="F208" s="171"/>
      <c r="G208" s="171"/>
      <c r="H208" s="171"/>
      <c r="I208" s="171"/>
      <c r="J208" s="171"/>
      <c r="K208" s="171"/>
      <c r="L208" s="171"/>
      <c r="M208" s="171"/>
      <c r="N208" s="171"/>
      <c r="O208" s="171"/>
      <c r="P208" s="171"/>
      <c r="Q208" s="172" t="str">
        <f t="shared" si="21"/>
        <v/>
      </c>
      <c r="R208" s="173"/>
      <c r="S208" s="173"/>
      <c r="T208" s="173"/>
      <c r="U208" s="171"/>
      <c r="V208" s="171"/>
      <c r="W208" s="171"/>
      <c r="X208" s="171"/>
      <c r="Y208" s="171"/>
      <c r="Z208" s="171"/>
      <c r="AA208" s="171"/>
      <c r="AB208" s="171"/>
      <c r="AC208" s="171"/>
      <c r="AD208" s="171"/>
      <c r="AE208" s="172" t="str">
        <f t="shared" si="22"/>
        <v/>
      </c>
      <c r="AF208" s="172" t="str">
        <f t="shared" si="23"/>
        <v/>
      </c>
    </row>
    <row r="209" spans="1:32" ht="14.4" x14ac:dyDescent="0.3">
      <c r="A209" s="163"/>
      <c r="B209" s="163"/>
      <c r="C209" s="163"/>
      <c r="D209" s="171"/>
      <c r="E209" s="171"/>
      <c r="F209" s="171"/>
      <c r="G209" s="171"/>
      <c r="H209" s="171"/>
      <c r="I209" s="171"/>
      <c r="J209" s="171"/>
      <c r="K209" s="171"/>
      <c r="L209" s="171"/>
      <c r="M209" s="171"/>
      <c r="N209" s="171"/>
      <c r="O209" s="171"/>
      <c r="P209" s="171"/>
      <c r="Q209" s="172" t="str">
        <f t="shared" si="21"/>
        <v/>
      </c>
      <c r="R209" s="173"/>
      <c r="S209" s="173"/>
      <c r="T209" s="173"/>
      <c r="U209" s="171"/>
      <c r="V209" s="171"/>
      <c r="W209" s="171"/>
      <c r="X209" s="171"/>
      <c r="Y209" s="171"/>
      <c r="Z209" s="171"/>
      <c r="AA209" s="171"/>
      <c r="AB209" s="171"/>
      <c r="AC209" s="171"/>
      <c r="AD209" s="171"/>
      <c r="AE209" s="172" t="str">
        <f t="shared" si="22"/>
        <v/>
      </c>
      <c r="AF209" s="172" t="str">
        <f t="shared" si="23"/>
        <v/>
      </c>
    </row>
    <row r="210" spans="1:32" ht="14.4" x14ac:dyDescent="0.3">
      <c r="A210" s="163"/>
      <c r="B210" s="163"/>
      <c r="C210" s="163"/>
      <c r="D210" s="171"/>
      <c r="E210" s="171"/>
      <c r="F210" s="171"/>
      <c r="G210" s="171"/>
      <c r="H210" s="171"/>
      <c r="I210" s="171"/>
      <c r="J210" s="171"/>
      <c r="K210" s="171"/>
      <c r="L210" s="171"/>
      <c r="M210" s="171"/>
      <c r="N210" s="171"/>
      <c r="O210" s="171"/>
      <c r="P210" s="171"/>
      <c r="Q210" s="172" t="str">
        <f t="shared" si="21"/>
        <v/>
      </c>
      <c r="R210" s="173"/>
      <c r="S210" s="173"/>
      <c r="T210" s="173"/>
      <c r="U210" s="171"/>
      <c r="V210" s="171"/>
      <c r="W210" s="171"/>
      <c r="X210" s="171"/>
      <c r="Y210" s="171"/>
      <c r="Z210" s="171"/>
      <c r="AA210" s="171"/>
      <c r="AB210" s="171"/>
      <c r="AC210" s="171"/>
      <c r="AD210" s="171"/>
      <c r="AE210" s="172" t="str">
        <f t="shared" si="22"/>
        <v/>
      </c>
      <c r="AF210" s="172" t="str">
        <f t="shared" si="23"/>
        <v/>
      </c>
    </row>
    <row r="211" spans="1:32" ht="14.4" x14ac:dyDescent="0.3">
      <c r="A211" s="163"/>
      <c r="B211" s="163"/>
      <c r="C211" s="163"/>
      <c r="D211" s="171"/>
      <c r="E211" s="171"/>
      <c r="F211" s="171"/>
      <c r="G211" s="171"/>
      <c r="H211" s="171"/>
      <c r="I211" s="171"/>
      <c r="J211" s="171"/>
      <c r="K211" s="171"/>
      <c r="L211" s="171"/>
      <c r="M211" s="171"/>
      <c r="N211" s="171"/>
      <c r="O211" s="171"/>
      <c r="P211" s="171"/>
      <c r="Q211" s="172" t="str">
        <f t="shared" si="21"/>
        <v/>
      </c>
      <c r="R211" s="173"/>
      <c r="S211" s="173"/>
      <c r="T211" s="173"/>
      <c r="U211" s="171"/>
      <c r="V211" s="171"/>
      <c r="W211" s="171"/>
      <c r="X211" s="171"/>
      <c r="Y211" s="171"/>
      <c r="Z211" s="171"/>
      <c r="AA211" s="171"/>
      <c r="AB211" s="171"/>
      <c r="AC211" s="171"/>
      <c r="AD211" s="171"/>
      <c r="AE211" s="172" t="str">
        <f t="shared" si="22"/>
        <v/>
      </c>
      <c r="AF211" s="172" t="str">
        <f t="shared" si="23"/>
        <v/>
      </c>
    </row>
    <row r="212" spans="1:32" ht="14.4" x14ac:dyDescent="0.3">
      <c r="A212" s="163"/>
      <c r="B212" s="163"/>
      <c r="C212" s="163"/>
      <c r="D212" s="171"/>
      <c r="E212" s="171"/>
      <c r="F212" s="171"/>
      <c r="G212" s="171"/>
      <c r="H212" s="171"/>
      <c r="I212" s="171"/>
      <c r="J212" s="171"/>
      <c r="K212" s="171"/>
      <c r="L212" s="171"/>
      <c r="M212" s="171"/>
      <c r="N212" s="171"/>
      <c r="O212" s="171"/>
      <c r="P212" s="171"/>
      <c r="Q212" s="172" t="str">
        <f t="shared" si="21"/>
        <v/>
      </c>
      <c r="R212" s="173"/>
      <c r="S212" s="173"/>
      <c r="T212" s="173"/>
      <c r="U212" s="171"/>
      <c r="V212" s="171"/>
      <c r="W212" s="171"/>
      <c r="X212" s="171"/>
      <c r="Y212" s="171"/>
      <c r="Z212" s="171"/>
      <c r="AA212" s="171"/>
      <c r="AB212" s="171"/>
      <c r="AC212" s="171"/>
      <c r="AD212" s="171"/>
      <c r="AE212" s="172" t="str">
        <f t="shared" si="22"/>
        <v/>
      </c>
      <c r="AF212" s="172" t="str">
        <f t="shared" si="23"/>
        <v/>
      </c>
    </row>
    <row r="213" spans="1:32" ht="14.4" x14ac:dyDescent="0.3">
      <c r="A213" s="163"/>
      <c r="B213" s="163"/>
      <c r="C213" s="163"/>
      <c r="D213" s="171"/>
      <c r="E213" s="171"/>
      <c r="F213" s="171"/>
      <c r="G213" s="171"/>
      <c r="H213" s="171"/>
      <c r="I213" s="171"/>
      <c r="J213" s="171"/>
      <c r="K213" s="171"/>
      <c r="L213" s="171"/>
      <c r="M213" s="171"/>
      <c r="N213" s="171"/>
      <c r="O213" s="171"/>
      <c r="P213" s="171"/>
      <c r="Q213" s="172" t="str">
        <f t="shared" si="21"/>
        <v/>
      </c>
      <c r="R213" s="173"/>
      <c r="S213" s="173"/>
      <c r="T213" s="173"/>
      <c r="U213" s="171"/>
      <c r="V213" s="171"/>
      <c r="W213" s="171"/>
      <c r="X213" s="171"/>
      <c r="Y213" s="171"/>
      <c r="Z213" s="171"/>
      <c r="AA213" s="171"/>
      <c r="AB213" s="171"/>
      <c r="AC213" s="171"/>
      <c r="AD213" s="171"/>
      <c r="AE213" s="172" t="str">
        <f t="shared" si="22"/>
        <v/>
      </c>
      <c r="AF213" s="172" t="str">
        <f t="shared" si="23"/>
        <v/>
      </c>
    </row>
    <row r="214" spans="1:32" ht="14.4" x14ac:dyDescent="0.3">
      <c r="A214" s="163"/>
      <c r="B214" s="163"/>
      <c r="C214" s="163"/>
      <c r="D214" s="171"/>
      <c r="E214" s="171"/>
      <c r="F214" s="171"/>
      <c r="G214" s="171"/>
      <c r="H214" s="171"/>
      <c r="I214" s="171"/>
      <c r="J214" s="171"/>
      <c r="K214" s="171"/>
      <c r="L214" s="171"/>
      <c r="M214" s="171"/>
      <c r="N214" s="171"/>
      <c r="O214" s="171"/>
      <c r="P214" s="171"/>
      <c r="Q214" s="172" t="str">
        <f t="shared" si="21"/>
        <v/>
      </c>
      <c r="R214" s="173"/>
      <c r="S214" s="173"/>
      <c r="T214" s="173"/>
      <c r="U214" s="171"/>
      <c r="V214" s="171"/>
      <c r="W214" s="171"/>
      <c r="X214" s="171"/>
      <c r="Y214" s="171"/>
      <c r="Z214" s="171"/>
      <c r="AA214" s="171"/>
      <c r="AB214" s="171"/>
      <c r="AC214" s="171"/>
      <c r="AD214" s="171"/>
      <c r="AE214" s="172" t="str">
        <f t="shared" si="22"/>
        <v/>
      </c>
      <c r="AF214" s="172" t="str">
        <f t="shared" si="23"/>
        <v/>
      </c>
    </row>
    <row r="215" spans="1:32" ht="14.4" x14ac:dyDescent="0.3">
      <c r="A215" s="163"/>
      <c r="B215" s="163"/>
      <c r="C215" s="163"/>
      <c r="D215" s="171"/>
      <c r="E215" s="171"/>
      <c r="F215" s="171"/>
      <c r="G215" s="171"/>
      <c r="H215" s="171"/>
      <c r="I215" s="171"/>
      <c r="J215" s="171"/>
      <c r="K215" s="171"/>
      <c r="L215" s="171"/>
      <c r="M215" s="171"/>
      <c r="N215" s="171"/>
      <c r="O215" s="171"/>
      <c r="P215" s="171"/>
      <c r="Q215" s="172" t="str">
        <f t="shared" si="21"/>
        <v/>
      </c>
      <c r="R215" s="173"/>
      <c r="S215" s="173"/>
      <c r="T215" s="173"/>
      <c r="U215" s="171"/>
      <c r="V215" s="171"/>
      <c r="W215" s="171"/>
      <c r="X215" s="171"/>
      <c r="Y215" s="171"/>
      <c r="Z215" s="171"/>
      <c r="AA215" s="171"/>
      <c r="AB215" s="171"/>
      <c r="AC215" s="171"/>
      <c r="AD215" s="171"/>
      <c r="AE215" s="172" t="str">
        <f t="shared" si="22"/>
        <v/>
      </c>
      <c r="AF215" s="172" t="str">
        <f t="shared" si="23"/>
        <v/>
      </c>
    </row>
    <row r="216" spans="1:32" ht="14.4" x14ac:dyDescent="0.3">
      <c r="A216" s="163"/>
      <c r="B216" s="163"/>
      <c r="C216" s="163"/>
      <c r="D216" s="171"/>
      <c r="E216" s="171"/>
      <c r="F216" s="171"/>
      <c r="G216" s="171"/>
      <c r="H216" s="171"/>
      <c r="I216" s="171"/>
      <c r="J216" s="171"/>
      <c r="K216" s="171"/>
      <c r="L216" s="171"/>
      <c r="M216" s="171"/>
      <c r="N216" s="171"/>
      <c r="O216" s="171"/>
      <c r="P216" s="171"/>
      <c r="Q216" s="172" t="str">
        <f t="shared" si="21"/>
        <v/>
      </c>
      <c r="R216" s="173"/>
      <c r="S216" s="173"/>
      <c r="T216" s="173"/>
      <c r="U216" s="171"/>
      <c r="V216" s="171"/>
      <c r="W216" s="171"/>
      <c r="X216" s="171"/>
      <c r="Y216" s="171"/>
      <c r="Z216" s="171"/>
      <c r="AA216" s="171"/>
      <c r="AB216" s="171"/>
      <c r="AC216" s="171"/>
      <c r="AD216" s="171"/>
      <c r="AE216" s="172" t="str">
        <f t="shared" si="22"/>
        <v/>
      </c>
      <c r="AF216" s="172" t="str">
        <f t="shared" si="23"/>
        <v/>
      </c>
    </row>
    <row r="217" spans="1:32" ht="14.4" x14ac:dyDescent="0.3">
      <c r="A217" s="163"/>
      <c r="B217" s="163"/>
      <c r="C217" s="163"/>
      <c r="D217" s="171"/>
      <c r="E217" s="171"/>
      <c r="F217" s="171"/>
      <c r="G217" s="171"/>
      <c r="H217" s="171"/>
      <c r="I217" s="171"/>
      <c r="J217" s="171"/>
      <c r="K217" s="171"/>
      <c r="L217" s="171"/>
      <c r="M217" s="171"/>
      <c r="N217" s="171"/>
      <c r="O217" s="171"/>
      <c r="P217" s="171"/>
      <c r="Q217" s="172" t="str">
        <f t="shared" si="21"/>
        <v/>
      </c>
      <c r="R217" s="173"/>
      <c r="S217" s="173"/>
      <c r="T217" s="173"/>
      <c r="U217" s="171"/>
      <c r="V217" s="171"/>
      <c r="W217" s="171"/>
      <c r="X217" s="171"/>
      <c r="Y217" s="171"/>
      <c r="Z217" s="171"/>
      <c r="AA217" s="171"/>
      <c r="AB217" s="171"/>
      <c r="AC217" s="171"/>
      <c r="AD217" s="171"/>
      <c r="AE217" s="172" t="str">
        <f t="shared" si="22"/>
        <v/>
      </c>
      <c r="AF217" s="172" t="str">
        <f t="shared" si="23"/>
        <v/>
      </c>
    </row>
    <row r="218" spans="1:32" ht="14.4" x14ac:dyDescent="0.3">
      <c r="A218" s="163"/>
      <c r="B218" s="163"/>
      <c r="C218" s="163"/>
      <c r="D218" s="171"/>
      <c r="E218" s="171"/>
      <c r="F218" s="171"/>
      <c r="G218" s="171"/>
      <c r="H218" s="171"/>
      <c r="I218" s="171"/>
      <c r="J218" s="171"/>
      <c r="K218" s="171"/>
      <c r="L218" s="171"/>
      <c r="M218" s="171"/>
      <c r="N218" s="171"/>
      <c r="O218" s="171"/>
      <c r="P218" s="171"/>
      <c r="Q218" s="172" t="str">
        <f t="shared" si="21"/>
        <v/>
      </c>
      <c r="R218" s="173"/>
      <c r="S218" s="173"/>
      <c r="T218" s="173"/>
      <c r="U218" s="171"/>
      <c r="V218" s="171"/>
      <c r="W218" s="171"/>
      <c r="X218" s="171"/>
      <c r="Y218" s="171"/>
      <c r="Z218" s="171"/>
      <c r="AA218" s="171"/>
      <c r="AB218" s="171"/>
      <c r="AC218" s="171"/>
      <c r="AD218" s="171"/>
      <c r="AE218" s="172" t="str">
        <f t="shared" si="22"/>
        <v/>
      </c>
      <c r="AF218" s="172" t="str">
        <f t="shared" si="23"/>
        <v/>
      </c>
    </row>
    <row r="219" spans="1:32" ht="14.4" x14ac:dyDescent="0.3">
      <c r="A219" s="163"/>
      <c r="B219" s="163"/>
      <c r="C219" s="163"/>
      <c r="D219" s="171"/>
      <c r="E219" s="171"/>
      <c r="F219" s="171"/>
      <c r="G219" s="171"/>
      <c r="H219" s="171"/>
      <c r="I219" s="171"/>
      <c r="J219" s="171"/>
      <c r="K219" s="171"/>
      <c r="L219" s="171"/>
      <c r="M219" s="171"/>
      <c r="N219" s="171"/>
      <c r="O219" s="171"/>
      <c r="P219" s="171"/>
      <c r="Q219" s="172" t="str">
        <f t="shared" si="21"/>
        <v/>
      </c>
      <c r="R219" s="173"/>
      <c r="S219" s="173"/>
      <c r="T219" s="173"/>
      <c r="U219" s="171"/>
      <c r="V219" s="171"/>
      <c r="W219" s="171"/>
      <c r="X219" s="171"/>
      <c r="Y219" s="171"/>
      <c r="Z219" s="171"/>
      <c r="AA219" s="171"/>
      <c r="AB219" s="171"/>
      <c r="AC219" s="171"/>
      <c r="AD219" s="171"/>
      <c r="AE219" s="172" t="str">
        <f t="shared" si="22"/>
        <v/>
      </c>
      <c r="AF219" s="172" t="str">
        <f t="shared" si="23"/>
        <v/>
      </c>
    </row>
    <row r="220" spans="1:32" ht="14.4" x14ac:dyDescent="0.3">
      <c r="A220" s="163"/>
      <c r="B220" s="163"/>
      <c r="C220" s="163"/>
      <c r="D220" s="171"/>
      <c r="E220" s="171"/>
      <c r="F220" s="171"/>
      <c r="G220" s="171"/>
      <c r="H220" s="171"/>
      <c r="I220" s="171"/>
      <c r="J220" s="171"/>
      <c r="K220" s="171"/>
      <c r="L220" s="171"/>
      <c r="M220" s="171"/>
      <c r="N220" s="171"/>
      <c r="O220" s="171"/>
      <c r="P220" s="171"/>
      <c r="Q220" s="172" t="str">
        <f t="shared" si="21"/>
        <v/>
      </c>
      <c r="R220" s="173"/>
      <c r="S220" s="173"/>
      <c r="T220" s="173"/>
      <c r="U220" s="171"/>
      <c r="V220" s="171"/>
      <c r="W220" s="171"/>
      <c r="X220" s="171"/>
      <c r="Y220" s="171"/>
      <c r="Z220" s="171"/>
      <c r="AA220" s="171"/>
      <c r="AB220" s="171"/>
      <c r="AC220" s="171"/>
      <c r="AD220" s="171"/>
      <c r="AE220" s="172" t="str">
        <f t="shared" si="22"/>
        <v/>
      </c>
      <c r="AF220" s="172" t="str">
        <f t="shared" si="23"/>
        <v/>
      </c>
    </row>
    <row r="221" spans="1:32" ht="14.4" x14ac:dyDescent="0.3">
      <c r="A221" s="163"/>
      <c r="B221" s="163"/>
      <c r="C221" s="163"/>
      <c r="D221" s="171"/>
      <c r="E221" s="171"/>
      <c r="F221" s="171"/>
      <c r="G221" s="171"/>
      <c r="H221" s="171"/>
      <c r="I221" s="171"/>
      <c r="J221" s="171"/>
      <c r="K221" s="171"/>
      <c r="L221" s="171"/>
      <c r="M221" s="171"/>
      <c r="N221" s="171"/>
      <c r="O221" s="171"/>
      <c r="P221" s="171"/>
      <c r="Q221" s="172" t="str">
        <f t="shared" si="21"/>
        <v/>
      </c>
      <c r="R221" s="173"/>
      <c r="S221" s="173"/>
      <c r="T221" s="173"/>
      <c r="U221" s="171"/>
      <c r="V221" s="171"/>
      <c r="W221" s="171"/>
      <c r="X221" s="171"/>
      <c r="Y221" s="171"/>
      <c r="Z221" s="171"/>
      <c r="AA221" s="171"/>
      <c r="AB221" s="171"/>
      <c r="AC221" s="171"/>
      <c r="AD221" s="171"/>
      <c r="AE221" s="172" t="str">
        <f t="shared" si="22"/>
        <v/>
      </c>
      <c r="AF221" s="172" t="str">
        <f t="shared" si="23"/>
        <v/>
      </c>
    </row>
    <row r="222" spans="1:32" ht="14.4" x14ac:dyDescent="0.3">
      <c r="A222" s="163"/>
      <c r="B222" s="163"/>
      <c r="C222" s="163"/>
      <c r="D222" s="171"/>
      <c r="E222" s="171"/>
      <c r="F222" s="171"/>
      <c r="G222" s="171"/>
      <c r="H222" s="171"/>
      <c r="I222" s="171"/>
      <c r="J222" s="171"/>
      <c r="K222" s="171"/>
      <c r="L222" s="171"/>
      <c r="M222" s="171"/>
      <c r="N222" s="171"/>
      <c r="O222" s="171"/>
      <c r="P222" s="171"/>
      <c r="Q222" s="172" t="str">
        <f t="shared" si="21"/>
        <v/>
      </c>
      <c r="R222" s="173"/>
      <c r="S222" s="173"/>
      <c r="T222" s="173"/>
      <c r="U222" s="171"/>
      <c r="V222" s="171"/>
      <c r="W222" s="171"/>
      <c r="X222" s="171"/>
      <c r="Y222" s="171"/>
      <c r="Z222" s="171"/>
      <c r="AA222" s="171"/>
      <c r="AB222" s="171"/>
      <c r="AC222" s="171"/>
      <c r="AD222" s="171"/>
      <c r="AE222" s="172" t="str">
        <f t="shared" si="22"/>
        <v/>
      </c>
      <c r="AF222" s="172" t="str">
        <f t="shared" si="23"/>
        <v/>
      </c>
    </row>
    <row r="223" spans="1:32" ht="14.4" x14ac:dyDescent="0.3">
      <c r="A223" s="163"/>
      <c r="B223" s="163"/>
      <c r="C223" s="163"/>
      <c r="D223" s="171"/>
      <c r="E223" s="171"/>
      <c r="F223" s="171"/>
      <c r="G223" s="171"/>
      <c r="H223" s="171"/>
      <c r="I223" s="171"/>
      <c r="J223" s="171"/>
      <c r="K223" s="171"/>
      <c r="L223" s="171"/>
      <c r="M223" s="171"/>
      <c r="N223" s="171"/>
      <c r="O223" s="171"/>
      <c r="P223" s="171"/>
      <c r="Q223" s="172" t="str">
        <f t="shared" si="21"/>
        <v/>
      </c>
      <c r="R223" s="173"/>
      <c r="S223" s="173"/>
      <c r="T223" s="173"/>
      <c r="U223" s="171"/>
      <c r="V223" s="171"/>
      <c r="W223" s="171"/>
      <c r="X223" s="171"/>
      <c r="Y223" s="171"/>
      <c r="Z223" s="171"/>
      <c r="AA223" s="171"/>
      <c r="AB223" s="171"/>
      <c r="AC223" s="171"/>
      <c r="AD223" s="171"/>
      <c r="AE223" s="172" t="str">
        <f t="shared" si="22"/>
        <v/>
      </c>
      <c r="AF223" s="172" t="str">
        <f t="shared" si="23"/>
        <v/>
      </c>
    </row>
    <row r="224" spans="1:32" ht="14.4" x14ac:dyDescent="0.3">
      <c r="A224" s="163"/>
      <c r="B224" s="163"/>
      <c r="C224" s="163"/>
      <c r="D224" s="171"/>
      <c r="E224" s="171"/>
      <c r="F224" s="171"/>
      <c r="G224" s="171"/>
      <c r="H224" s="171"/>
      <c r="I224" s="171"/>
      <c r="J224" s="171"/>
      <c r="K224" s="171"/>
      <c r="L224" s="171"/>
      <c r="M224" s="171"/>
      <c r="N224" s="171"/>
      <c r="O224" s="171"/>
      <c r="P224" s="171"/>
      <c r="Q224" s="172" t="str">
        <f t="shared" si="21"/>
        <v/>
      </c>
      <c r="R224" s="173"/>
      <c r="S224" s="173"/>
      <c r="T224" s="173"/>
      <c r="U224" s="171"/>
      <c r="V224" s="171"/>
      <c r="W224" s="171"/>
      <c r="X224" s="171"/>
      <c r="Y224" s="171"/>
      <c r="Z224" s="171"/>
      <c r="AA224" s="171"/>
      <c r="AB224" s="171"/>
      <c r="AC224" s="171"/>
      <c r="AD224" s="171"/>
      <c r="AE224" s="172" t="str">
        <f t="shared" si="22"/>
        <v/>
      </c>
      <c r="AF224" s="172" t="str">
        <f t="shared" si="23"/>
        <v/>
      </c>
    </row>
    <row r="225" spans="1:32" ht="14.4" x14ac:dyDescent="0.3">
      <c r="A225" s="163"/>
      <c r="B225" s="163"/>
      <c r="C225" s="163"/>
      <c r="D225" s="171"/>
      <c r="E225" s="171"/>
      <c r="F225" s="171"/>
      <c r="G225" s="171"/>
      <c r="H225" s="171"/>
      <c r="I225" s="171"/>
      <c r="J225" s="171"/>
      <c r="K225" s="171"/>
      <c r="L225" s="171"/>
      <c r="M225" s="171"/>
      <c r="N225" s="171"/>
      <c r="O225" s="171"/>
      <c r="P225" s="171"/>
      <c r="Q225" s="172" t="str">
        <f t="shared" si="21"/>
        <v/>
      </c>
      <c r="R225" s="173"/>
      <c r="S225" s="173"/>
      <c r="T225" s="173"/>
      <c r="U225" s="171"/>
      <c r="V225" s="171"/>
      <c r="W225" s="171"/>
      <c r="X225" s="171"/>
      <c r="Y225" s="171"/>
      <c r="Z225" s="171"/>
      <c r="AA225" s="171"/>
      <c r="AB225" s="171"/>
      <c r="AC225" s="171"/>
      <c r="AD225" s="171"/>
      <c r="AE225" s="172" t="str">
        <f t="shared" si="22"/>
        <v/>
      </c>
      <c r="AF225" s="172" t="str">
        <f t="shared" si="23"/>
        <v/>
      </c>
    </row>
    <row r="226" spans="1:32" ht="14.4" x14ac:dyDescent="0.3">
      <c r="A226" s="163"/>
      <c r="B226" s="163"/>
      <c r="C226" s="163"/>
      <c r="D226" s="171"/>
      <c r="E226" s="171"/>
      <c r="F226" s="171"/>
      <c r="G226" s="171"/>
      <c r="H226" s="171"/>
      <c r="I226" s="171"/>
      <c r="J226" s="171"/>
      <c r="K226" s="171"/>
      <c r="L226" s="171"/>
      <c r="M226" s="171"/>
      <c r="N226" s="171"/>
      <c r="O226" s="171"/>
      <c r="P226" s="171"/>
      <c r="Q226" s="172" t="str">
        <f t="shared" si="21"/>
        <v/>
      </c>
      <c r="R226" s="173"/>
      <c r="S226" s="173"/>
      <c r="T226" s="173"/>
      <c r="U226" s="171"/>
      <c r="V226" s="171"/>
      <c r="W226" s="171"/>
      <c r="X226" s="171"/>
      <c r="Y226" s="171"/>
      <c r="Z226" s="171"/>
      <c r="AA226" s="171"/>
      <c r="AB226" s="171"/>
      <c r="AC226" s="171"/>
      <c r="AD226" s="171"/>
      <c r="AE226" s="172" t="str">
        <f t="shared" si="22"/>
        <v/>
      </c>
      <c r="AF226" s="172" t="str">
        <f t="shared" si="23"/>
        <v/>
      </c>
    </row>
    <row r="227" spans="1:32" ht="14.4" x14ac:dyDescent="0.3">
      <c r="A227" s="163"/>
      <c r="B227" s="163"/>
      <c r="C227" s="163"/>
      <c r="D227" s="171"/>
      <c r="E227" s="171"/>
      <c r="F227" s="171"/>
      <c r="G227" s="171"/>
      <c r="H227" s="171"/>
      <c r="I227" s="171"/>
      <c r="J227" s="171"/>
      <c r="K227" s="171"/>
      <c r="L227" s="171"/>
      <c r="M227" s="171"/>
      <c r="N227" s="171"/>
      <c r="O227" s="171"/>
      <c r="P227" s="171"/>
      <c r="Q227" s="172" t="str">
        <f t="shared" si="21"/>
        <v/>
      </c>
      <c r="R227" s="173"/>
      <c r="S227" s="173"/>
      <c r="T227" s="173"/>
      <c r="U227" s="171"/>
      <c r="V227" s="171"/>
      <c r="W227" s="171"/>
      <c r="X227" s="171"/>
      <c r="Y227" s="171"/>
      <c r="Z227" s="171"/>
      <c r="AA227" s="171"/>
      <c r="AB227" s="171"/>
      <c r="AC227" s="171"/>
      <c r="AD227" s="171"/>
      <c r="AE227" s="172" t="str">
        <f t="shared" si="22"/>
        <v/>
      </c>
      <c r="AF227" s="172" t="str">
        <f t="shared" si="23"/>
        <v/>
      </c>
    </row>
    <row r="228" spans="1:32" ht="14.4" x14ac:dyDescent="0.3">
      <c r="A228" s="163"/>
      <c r="B228" s="163"/>
      <c r="C228" s="163"/>
      <c r="D228" s="171"/>
      <c r="E228" s="171"/>
      <c r="F228" s="171"/>
      <c r="G228" s="171"/>
      <c r="H228" s="171"/>
      <c r="I228" s="171"/>
      <c r="J228" s="171"/>
      <c r="K228" s="171"/>
      <c r="L228" s="171"/>
      <c r="M228" s="171"/>
      <c r="N228" s="171"/>
      <c r="O228" s="171"/>
      <c r="P228" s="171"/>
      <c r="Q228" s="172" t="str">
        <f t="shared" si="21"/>
        <v/>
      </c>
      <c r="R228" s="173"/>
      <c r="S228" s="173"/>
      <c r="T228" s="173"/>
      <c r="U228" s="171"/>
      <c r="V228" s="171"/>
      <c r="W228" s="171"/>
      <c r="X228" s="171"/>
      <c r="Y228" s="171"/>
      <c r="Z228" s="171"/>
      <c r="AA228" s="171"/>
      <c r="AB228" s="171"/>
      <c r="AC228" s="171"/>
      <c r="AD228" s="171"/>
      <c r="AE228" s="172" t="str">
        <f t="shared" si="22"/>
        <v/>
      </c>
      <c r="AF228" s="172" t="str">
        <f t="shared" si="23"/>
        <v/>
      </c>
    </row>
    <row r="229" spans="1:32" ht="14.4" x14ac:dyDescent="0.3">
      <c r="A229" s="163"/>
      <c r="B229" s="163"/>
      <c r="C229" s="163"/>
      <c r="D229" s="171"/>
      <c r="E229" s="171"/>
      <c r="F229" s="171"/>
      <c r="G229" s="171"/>
      <c r="H229" s="171"/>
      <c r="I229" s="171"/>
      <c r="J229" s="171"/>
      <c r="K229" s="171"/>
      <c r="L229" s="171"/>
      <c r="M229" s="171"/>
      <c r="N229" s="171"/>
      <c r="O229" s="171"/>
      <c r="P229" s="171"/>
      <c r="Q229" s="172" t="str">
        <f t="shared" si="21"/>
        <v/>
      </c>
      <c r="R229" s="173"/>
      <c r="S229" s="173"/>
      <c r="T229" s="173"/>
      <c r="U229" s="171"/>
      <c r="V229" s="171"/>
      <c r="W229" s="171"/>
      <c r="X229" s="171"/>
      <c r="Y229" s="171"/>
      <c r="Z229" s="171"/>
      <c r="AA229" s="171"/>
      <c r="AB229" s="171"/>
      <c r="AC229" s="171"/>
      <c r="AD229" s="171"/>
      <c r="AE229" s="172" t="str">
        <f t="shared" si="22"/>
        <v/>
      </c>
      <c r="AF229" s="172" t="str">
        <f t="shared" si="23"/>
        <v/>
      </c>
    </row>
    <row r="230" spans="1:32" ht="14.4" x14ac:dyDescent="0.3">
      <c r="A230" s="163"/>
      <c r="B230" s="163"/>
      <c r="C230" s="163"/>
      <c r="D230" s="171"/>
      <c r="E230" s="171"/>
      <c r="F230" s="171"/>
      <c r="G230" s="171"/>
      <c r="H230" s="171"/>
      <c r="I230" s="171"/>
      <c r="J230" s="171"/>
      <c r="K230" s="171"/>
      <c r="L230" s="171"/>
      <c r="M230" s="171"/>
      <c r="N230" s="171"/>
      <c r="O230" s="171"/>
      <c r="P230" s="171"/>
      <c r="Q230" s="172" t="str">
        <f t="shared" si="21"/>
        <v/>
      </c>
      <c r="R230" s="173"/>
      <c r="S230" s="173"/>
      <c r="T230" s="173"/>
      <c r="U230" s="171"/>
      <c r="V230" s="171"/>
      <c r="W230" s="171"/>
      <c r="X230" s="171"/>
      <c r="Y230" s="171"/>
      <c r="Z230" s="171"/>
      <c r="AA230" s="171"/>
      <c r="AB230" s="171"/>
      <c r="AC230" s="171"/>
      <c r="AD230" s="171"/>
      <c r="AE230" s="172" t="str">
        <f t="shared" si="22"/>
        <v/>
      </c>
      <c r="AF230" s="172" t="str">
        <f t="shared" si="23"/>
        <v/>
      </c>
    </row>
    <row r="231" spans="1:32" ht="14.4" x14ac:dyDescent="0.3">
      <c r="A231" s="163"/>
      <c r="B231" s="163"/>
      <c r="C231" s="163"/>
      <c r="D231" s="171"/>
      <c r="E231" s="171"/>
      <c r="F231" s="171"/>
      <c r="G231" s="171"/>
      <c r="H231" s="171"/>
      <c r="I231" s="171"/>
      <c r="J231" s="171"/>
      <c r="K231" s="171"/>
      <c r="L231" s="171"/>
      <c r="M231" s="171"/>
      <c r="N231" s="171"/>
      <c r="O231" s="171"/>
      <c r="P231" s="171"/>
      <c r="Q231" s="172" t="str">
        <f t="shared" si="21"/>
        <v/>
      </c>
      <c r="R231" s="173"/>
      <c r="S231" s="173"/>
      <c r="T231" s="173"/>
      <c r="U231" s="171"/>
      <c r="V231" s="171"/>
      <c r="W231" s="171"/>
      <c r="X231" s="171"/>
      <c r="Y231" s="171"/>
      <c r="Z231" s="171"/>
      <c r="AA231" s="171"/>
      <c r="AB231" s="171"/>
      <c r="AC231" s="171"/>
      <c r="AD231" s="171"/>
      <c r="AE231" s="172" t="str">
        <f t="shared" si="22"/>
        <v/>
      </c>
      <c r="AF231" s="172" t="str">
        <f t="shared" si="23"/>
        <v/>
      </c>
    </row>
    <row r="232" spans="1:32" ht="14.4" x14ac:dyDescent="0.3">
      <c r="A232" s="163"/>
      <c r="B232" s="163"/>
      <c r="C232" s="163"/>
      <c r="D232" s="171"/>
      <c r="E232" s="171"/>
      <c r="F232" s="171"/>
      <c r="G232" s="171"/>
      <c r="H232" s="171"/>
      <c r="I232" s="171"/>
      <c r="J232" s="171"/>
      <c r="K232" s="171"/>
      <c r="L232" s="171"/>
      <c r="M232" s="171"/>
      <c r="N232" s="171"/>
      <c r="O232" s="171"/>
      <c r="P232" s="171"/>
      <c r="Q232" s="172" t="str">
        <f t="shared" si="21"/>
        <v/>
      </c>
      <c r="R232" s="173"/>
      <c r="S232" s="173"/>
      <c r="T232" s="173"/>
      <c r="U232" s="171"/>
      <c r="V232" s="171"/>
      <c r="W232" s="171"/>
      <c r="X232" s="171"/>
      <c r="Y232" s="171"/>
      <c r="Z232" s="171"/>
      <c r="AA232" s="171"/>
      <c r="AB232" s="171"/>
      <c r="AC232" s="171"/>
      <c r="AD232" s="171"/>
      <c r="AE232" s="172" t="str">
        <f t="shared" si="22"/>
        <v/>
      </c>
      <c r="AF232" s="172" t="str">
        <f t="shared" si="23"/>
        <v/>
      </c>
    </row>
    <row r="233" spans="1:32" ht="14.4" x14ac:dyDescent="0.3">
      <c r="A233" s="163"/>
      <c r="B233" s="163"/>
      <c r="C233" s="163"/>
      <c r="D233" s="171"/>
      <c r="E233" s="171"/>
      <c r="F233" s="171"/>
      <c r="G233" s="171"/>
      <c r="H233" s="171"/>
      <c r="I233" s="171"/>
      <c r="J233" s="171"/>
      <c r="K233" s="171"/>
      <c r="L233" s="171"/>
      <c r="M233" s="171"/>
      <c r="N233" s="171"/>
      <c r="O233" s="171"/>
      <c r="P233" s="171"/>
      <c r="Q233" s="172" t="str">
        <f t="shared" si="21"/>
        <v/>
      </c>
      <c r="R233" s="173"/>
      <c r="S233" s="173"/>
      <c r="T233" s="173"/>
      <c r="U233" s="171"/>
      <c r="V233" s="171"/>
      <c r="W233" s="171"/>
      <c r="X233" s="171"/>
      <c r="Y233" s="171"/>
      <c r="Z233" s="171"/>
      <c r="AA233" s="171"/>
      <c r="AB233" s="171"/>
      <c r="AC233" s="171"/>
      <c r="AD233" s="171"/>
      <c r="AE233" s="172" t="str">
        <f t="shared" si="22"/>
        <v/>
      </c>
      <c r="AF233" s="172" t="str">
        <f t="shared" si="23"/>
        <v/>
      </c>
    </row>
    <row r="234" spans="1:32" ht="14.4" x14ac:dyDescent="0.3">
      <c r="A234" s="163"/>
      <c r="B234" s="163"/>
      <c r="C234" s="163"/>
      <c r="D234" s="171"/>
      <c r="E234" s="171"/>
      <c r="F234" s="171"/>
      <c r="G234" s="171"/>
      <c r="H234" s="171"/>
      <c r="I234" s="171"/>
      <c r="J234" s="171"/>
      <c r="K234" s="171"/>
      <c r="L234" s="171"/>
      <c r="M234" s="171"/>
      <c r="N234" s="171"/>
      <c r="O234" s="171"/>
      <c r="P234" s="171"/>
      <c r="Q234" s="172" t="str">
        <f t="shared" si="21"/>
        <v/>
      </c>
      <c r="R234" s="173"/>
      <c r="S234" s="173"/>
      <c r="T234" s="173"/>
      <c r="U234" s="171"/>
      <c r="V234" s="171"/>
      <c r="W234" s="171"/>
      <c r="X234" s="171"/>
      <c r="Y234" s="171"/>
      <c r="Z234" s="171"/>
      <c r="AA234" s="171"/>
      <c r="AB234" s="171"/>
      <c r="AC234" s="171"/>
      <c r="AD234" s="171"/>
      <c r="AE234" s="172" t="str">
        <f t="shared" si="22"/>
        <v/>
      </c>
      <c r="AF234" s="172" t="str">
        <f t="shared" si="23"/>
        <v/>
      </c>
    </row>
    <row r="235" spans="1:32" ht="14.4" x14ac:dyDescent="0.3">
      <c r="A235" s="163"/>
      <c r="B235" s="163"/>
      <c r="C235" s="163"/>
      <c r="D235" s="171"/>
      <c r="E235" s="171"/>
      <c r="F235" s="171"/>
      <c r="G235" s="171"/>
      <c r="H235" s="171"/>
      <c r="I235" s="171"/>
      <c r="J235" s="171"/>
      <c r="K235" s="171"/>
      <c r="L235" s="171"/>
      <c r="M235" s="171"/>
      <c r="N235" s="171"/>
      <c r="O235" s="171"/>
      <c r="P235" s="171"/>
      <c r="Q235" s="172" t="str">
        <f t="shared" si="21"/>
        <v/>
      </c>
      <c r="R235" s="173"/>
      <c r="S235" s="173"/>
      <c r="T235" s="173"/>
      <c r="U235" s="171"/>
      <c r="V235" s="171"/>
      <c r="W235" s="171"/>
      <c r="X235" s="171"/>
      <c r="Y235" s="171"/>
      <c r="Z235" s="171"/>
      <c r="AA235" s="171"/>
      <c r="AB235" s="171"/>
      <c r="AC235" s="171"/>
      <c r="AD235" s="171"/>
      <c r="AE235" s="172" t="str">
        <f t="shared" si="22"/>
        <v/>
      </c>
      <c r="AF235" s="172" t="str">
        <f t="shared" si="23"/>
        <v/>
      </c>
    </row>
    <row r="236" spans="1:32" ht="14.4" x14ac:dyDescent="0.3">
      <c r="A236" s="163"/>
      <c r="B236" s="163"/>
      <c r="C236" s="163"/>
      <c r="D236" s="171"/>
      <c r="E236" s="171"/>
      <c r="F236" s="171"/>
      <c r="G236" s="171"/>
      <c r="H236" s="171"/>
      <c r="I236" s="171"/>
      <c r="J236" s="171"/>
      <c r="K236" s="171"/>
      <c r="L236" s="171"/>
      <c r="M236" s="171"/>
      <c r="N236" s="171"/>
      <c r="O236" s="171"/>
      <c r="P236" s="171"/>
      <c r="Q236" s="172" t="str">
        <f t="shared" si="21"/>
        <v/>
      </c>
      <c r="R236" s="173"/>
      <c r="S236" s="173"/>
      <c r="T236" s="173"/>
      <c r="U236" s="171"/>
      <c r="V236" s="171"/>
      <c r="W236" s="171"/>
      <c r="X236" s="171"/>
      <c r="Y236" s="171"/>
      <c r="Z236" s="171"/>
      <c r="AA236" s="171"/>
      <c r="AB236" s="171"/>
      <c r="AC236" s="171"/>
      <c r="AD236" s="171"/>
      <c r="AE236" s="172" t="str">
        <f t="shared" si="22"/>
        <v/>
      </c>
      <c r="AF236" s="172" t="str">
        <f t="shared" si="23"/>
        <v/>
      </c>
    </row>
    <row r="237" spans="1:32" ht="14.4" x14ac:dyDescent="0.3">
      <c r="A237" s="163"/>
      <c r="B237" s="163"/>
      <c r="C237" s="163"/>
      <c r="D237" s="171"/>
      <c r="E237" s="171"/>
      <c r="F237" s="171"/>
      <c r="G237" s="171"/>
      <c r="H237" s="171"/>
      <c r="I237" s="171"/>
      <c r="J237" s="171"/>
      <c r="K237" s="171"/>
      <c r="L237" s="171"/>
      <c r="M237" s="171"/>
      <c r="N237" s="171"/>
      <c r="O237" s="171"/>
      <c r="P237" s="171"/>
      <c r="Q237" s="172" t="str">
        <f t="shared" si="21"/>
        <v/>
      </c>
      <c r="R237" s="173"/>
      <c r="S237" s="173"/>
      <c r="T237" s="173"/>
      <c r="U237" s="171"/>
      <c r="V237" s="171"/>
      <c r="W237" s="171"/>
      <c r="X237" s="171"/>
      <c r="Y237" s="171"/>
      <c r="Z237" s="171"/>
      <c r="AA237" s="171"/>
      <c r="AB237" s="171"/>
      <c r="AC237" s="171"/>
      <c r="AD237" s="171"/>
      <c r="AE237" s="172" t="str">
        <f t="shared" si="22"/>
        <v/>
      </c>
      <c r="AF237" s="172" t="str">
        <f t="shared" si="23"/>
        <v/>
      </c>
    </row>
    <row r="238" spans="1:32" ht="14.4" x14ac:dyDescent="0.3">
      <c r="A238" s="163"/>
      <c r="B238" s="163"/>
      <c r="C238" s="163"/>
      <c r="D238" s="171"/>
      <c r="E238" s="171"/>
      <c r="F238" s="171"/>
      <c r="G238" s="171"/>
      <c r="H238" s="171"/>
      <c r="I238" s="171"/>
      <c r="J238" s="171"/>
      <c r="K238" s="171"/>
      <c r="L238" s="171"/>
      <c r="M238" s="171"/>
      <c r="N238" s="171"/>
      <c r="O238" s="171"/>
      <c r="P238" s="171"/>
      <c r="Q238" s="172" t="str">
        <f t="shared" si="21"/>
        <v/>
      </c>
      <c r="R238" s="173"/>
      <c r="S238" s="173"/>
      <c r="T238" s="173"/>
      <c r="U238" s="171"/>
      <c r="V238" s="171"/>
      <c r="W238" s="171"/>
      <c r="X238" s="171"/>
      <c r="Y238" s="171"/>
      <c r="Z238" s="171"/>
      <c r="AA238" s="171"/>
      <c r="AB238" s="171"/>
      <c r="AC238" s="171"/>
      <c r="AD238" s="171"/>
      <c r="AE238" s="172" t="str">
        <f t="shared" si="22"/>
        <v/>
      </c>
      <c r="AF238" s="172" t="str">
        <f t="shared" si="23"/>
        <v/>
      </c>
    </row>
    <row r="239" spans="1:32" ht="14.4" x14ac:dyDescent="0.3">
      <c r="A239" s="163"/>
      <c r="B239" s="163"/>
      <c r="C239" s="163"/>
      <c r="D239" s="171"/>
      <c r="E239" s="171"/>
      <c r="F239" s="171"/>
      <c r="G239" s="171"/>
      <c r="H239" s="171"/>
      <c r="I239" s="171"/>
      <c r="J239" s="171"/>
      <c r="K239" s="171"/>
      <c r="L239" s="171"/>
      <c r="M239" s="171"/>
      <c r="N239" s="171"/>
      <c r="O239" s="171"/>
      <c r="P239" s="171"/>
      <c r="Q239" s="172" t="str">
        <f t="shared" si="21"/>
        <v/>
      </c>
      <c r="R239" s="173"/>
      <c r="S239" s="173"/>
      <c r="T239" s="173"/>
      <c r="U239" s="171"/>
      <c r="V239" s="171"/>
      <c r="W239" s="171"/>
      <c r="X239" s="171"/>
      <c r="Y239" s="171"/>
      <c r="Z239" s="171"/>
      <c r="AA239" s="171"/>
      <c r="AB239" s="171"/>
      <c r="AC239" s="171"/>
      <c r="AD239" s="171"/>
      <c r="AE239" s="172" t="str">
        <f t="shared" si="22"/>
        <v/>
      </c>
      <c r="AF239" s="172" t="str">
        <f t="shared" si="23"/>
        <v/>
      </c>
    </row>
    <row r="240" spans="1:32" ht="14.4" x14ac:dyDescent="0.3">
      <c r="A240" s="163"/>
      <c r="B240" s="163"/>
      <c r="C240" s="163"/>
      <c r="D240" s="171"/>
      <c r="E240" s="171"/>
      <c r="F240" s="171"/>
      <c r="G240" s="171"/>
      <c r="H240" s="171"/>
      <c r="I240" s="171"/>
      <c r="J240" s="171"/>
      <c r="K240" s="171"/>
      <c r="L240" s="171"/>
      <c r="M240" s="171"/>
      <c r="N240" s="171"/>
      <c r="O240" s="171"/>
      <c r="P240" s="171"/>
      <c r="Q240" s="172" t="str">
        <f t="shared" si="21"/>
        <v/>
      </c>
      <c r="R240" s="173"/>
      <c r="S240" s="173"/>
      <c r="T240" s="173"/>
      <c r="U240" s="171"/>
      <c r="V240" s="171"/>
      <c r="W240" s="171"/>
      <c r="X240" s="171"/>
      <c r="Y240" s="171"/>
      <c r="Z240" s="171"/>
      <c r="AA240" s="171"/>
      <c r="AB240" s="171"/>
      <c r="AC240" s="171"/>
      <c r="AD240" s="171"/>
      <c r="AE240" s="172" t="str">
        <f t="shared" si="22"/>
        <v/>
      </c>
      <c r="AF240" s="172" t="str">
        <f t="shared" si="23"/>
        <v/>
      </c>
    </row>
    <row r="241" spans="1:32" ht="14.4" x14ac:dyDescent="0.3">
      <c r="A241" s="163"/>
      <c r="B241" s="163"/>
      <c r="C241" s="163"/>
      <c r="D241" s="171"/>
      <c r="E241" s="171"/>
      <c r="F241" s="171"/>
      <c r="G241" s="171"/>
      <c r="H241" s="171"/>
      <c r="I241" s="171"/>
      <c r="J241" s="171"/>
      <c r="K241" s="171"/>
      <c r="L241" s="171"/>
      <c r="M241" s="171"/>
      <c r="N241" s="171"/>
      <c r="O241" s="171"/>
      <c r="P241" s="171"/>
      <c r="Q241" s="172" t="str">
        <f t="shared" si="21"/>
        <v/>
      </c>
      <c r="R241" s="173"/>
      <c r="S241" s="173"/>
      <c r="T241" s="173"/>
      <c r="U241" s="171"/>
      <c r="V241" s="171"/>
      <c r="W241" s="171"/>
      <c r="X241" s="171"/>
      <c r="Y241" s="171"/>
      <c r="Z241" s="171"/>
      <c r="AA241" s="171"/>
      <c r="AB241" s="171"/>
      <c r="AC241" s="171"/>
      <c r="AD241" s="171"/>
      <c r="AE241" s="172" t="str">
        <f t="shared" si="22"/>
        <v/>
      </c>
      <c r="AF241" s="172" t="str">
        <f t="shared" si="23"/>
        <v/>
      </c>
    </row>
    <row r="242" spans="1:32" ht="14.4" x14ac:dyDescent="0.3">
      <c r="A242" s="163"/>
      <c r="B242" s="163"/>
      <c r="C242" s="163"/>
      <c r="D242" s="171"/>
      <c r="E242" s="171"/>
      <c r="F242" s="171"/>
      <c r="G242" s="171"/>
      <c r="H242" s="171"/>
      <c r="I242" s="171"/>
      <c r="J242" s="171"/>
      <c r="K242" s="171"/>
      <c r="L242" s="171"/>
      <c r="M242" s="171"/>
      <c r="N242" s="171"/>
      <c r="O242" s="171"/>
      <c r="P242" s="171"/>
      <c r="Q242" s="172" t="str">
        <f t="shared" si="21"/>
        <v/>
      </c>
      <c r="R242" s="173"/>
      <c r="S242" s="173"/>
      <c r="T242" s="173"/>
      <c r="U242" s="171"/>
      <c r="V242" s="171"/>
      <c r="W242" s="171"/>
      <c r="X242" s="171"/>
      <c r="Y242" s="171"/>
      <c r="Z242" s="171"/>
      <c r="AA242" s="171"/>
      <c r="AB242" s="171"/>
      <c r="AC242" s="171"/>
      <c r="AD242" s="171"/>
      <c r="AE242" s="172" t="str">
        <f t="shared" si="22"/>
        <v/>
      </c>
      <c r="AF242" s="172" t="str">
        <f t="shared" si="23"/>
        <v/>
      </c>
    </row>
    <row r="243" spans="1:32" ht="14.4" x14ac:dyDescent="0.3">
      <c r="A243" s="163"/>
      <c r="B243" s="163"/>
      <c r="C243" s="163"/>
      <c r="D243" s="171"/>
      <c r="E243" s="171"/>
      <c r="F243" s="171"/>
      <c r="G243" s="171"/>
      <c r="H243" s="171"/>
      <c r="I243" s="171"/>
      <c r="J243" s="171"/>
      <c r="K243" s="171"/>
      <c r="L243" s="171"/>
      <c r="M243" s="171"/>
      <c r="N243" s="171"/>
      <c r="O243" s="171"/>
      <c r="P243" s="171"/>
      <c r="Q243" s="172" t="str">
        <f t="shared" si="21"/>
        <v/>
      </c>
      <c r="R243" s="173"/>
      <c r="S243" s="173"/>
      <c r="T243" s="173"/>
      <c r="U243" s="171"/>
      <c r="V243" s="171"/>
      <c r="W243" s="171"/>
      <c r="X243" s="171"/>
      <c r="Y243" s="171"/>
      <c r="Z243" s="171"/>
      <c r="AA243" s="171"/>
      <c r="AB243" s="171"/>
      <c r="AC243" s="171"/>
      <c r="AD243" s="171"/>
      <c r="AE243" s="172" t="str">
        <f t="shared" si="22"/>
        <v/>
      </c>
      <c r="AF243" s="172" t="str">
        <f t="shared" si="23"/>
        <v/>
      </c>
    </row>
    <row r="244" spans="1:32" ht="14.4" x14ac:dyDescent="0.3">
      <c r="A244" s="163"/>
      <c r="B244" s="163"/>
      <c r="C244" s="163"/>
      <c r="D244" s="171"/>
      <c r="E244" s="171"/>
      <c r="F244" s="171"/>
      <c r="G244" s="171"/>
      <c r="H244" s="171"/>
      <c r="I244" s="171"/>
      <c r="J244" s="171"/>
      <c r="K244" s="171"/>
      <c r="L244" s="171"/>
      <c r="M244" s="171"/>
      <c r="N244" s="171"/>
      <c r="O244" s="171"/>
      <c r="P244" s="171"/>
      <c r="Q244" s="172" t="str">
        <f t="shared" si="21"/>
        <v/>
      </c>
      <c r="R244" s="173"/>
      <c r="S244" s="173"/>
      <c r="T244" s="173"/>
      <c r="U244" s="171"/>
      <c r="V244" s="171"/>
      <c r="W244" s="171"/>
      <c r="X244" s="171"/>
      <c r="Y244" s="171"/>
      <c r="Z244" s="171"/>
      <c r="AA244" s="171"/>
      <c r="AB244" s="171"/>
      <c r="AC244" s="171"/>
      <c r="AD244" s="171"/>
      <c r="AE244" s="172" t="str">
        <f t="shared" si="22"/>
        <v/>
      </c>
      <c r="AF244" s="172" t="str">
        <f t="shared" si="23"/>
        <v/>
      </c>
    </row>
    <row r="245" spans="1:32" ht="14.4" x14ac:dyDescent="0.3">
      <c r="A245" s="163"/>
      <c r="B245" s="163"/>
      <c r="C245" s="163"/>
      <c r="D245" s="171"/>
      <c r="E245" s="171"/>
      <c r="F245" s="171"/>
      <c r="G245" s="171"/>
      <c r="H245" s="171"/>
      <c r="I245" s="171"/>
      <c r="J245" s="171"/>
      <c r="K245" s="171"/>
      <c r="L245" s="171"/>
      <c r="M245" s="171"/>
      <c r="N245" s="171"/>
      <c r="O245" s="171"/>
      <c r="P245" s="171"/>
      <c r="Q245" s="172" t="str">
        <f t="shared" si="21"/>
        <v/>
      </c>
      <c r="R245" s="173"/>
      <c r="S245" s="173"/>
      <c r="T245" s="173"/>
      <c r="U245" s="171"/>
      <c r="V245" s="171"/>
      <c r="W245" s="171"/>
      <c r="X245" s="171"/>
      <c r="Y245" s="171"/>
      <c r="Z245" s="171"/>
      <c r="AA245" s="171"/>
      <c r="AB245" s="171"/>
      <c r="AC245" s="171"/>
      <c r="AD245" s="171"/>
      <c r="AE245" s="172" t="str">
        <f t="shared" si="22"/>
        <v/>
      </c>
      <c r="AF245" s="172" t="str">
        <f t="shared" si="23"/>
        <v/>
      </c>
    </row>
    <row r="246" spans="1:32" ht="14.4" x14ac:dyDescent="0.3">
      <c r="A246" s="163"/>
      <c r="B246" s="163"/>
      <c r="C246" s="163"/>
      <c r="D246" s="171"/>
      <c r="E246" s="171"/>
      <c r="F246" s="171"/>
      <c r="G246" s="171"/>
      <c r="H246" s="171"/>
      <c r="I246" s="171"/>
      <c r="J246" s="171"/>
      <c r="K246" s="171"/>
      <c r="L246" s="171"/>
      <c r="M246" s="171"/>
      <c r="N246" s="171"/>
      <c r="O246" s="171"/>
      <c r="P246" s="171"/>
      <c r="Q246" s="172" t="str">
        <f t="shared" si="21"/>
        <v/>
      </c>
      <c r="R246" s="173"/>
      <c r="S246" s="173"/>
      <c r="T246" s="173"/>
      <c r="U246" s="171"/>
      <c r="V246" s="171"/>
      <c r="W246" s="171"/>
      <c r="X246" s="171"/>
      <c r="Y246" s="171"/>
      <c r="Z246" s="171"/>
      <c r="AA246" s="171"/>
      <c r="AB246" s="171"/>
      <c r="AC246" s="171"/>
      <c r="AD246" s="171"/>
      <c r="AE246" s="172" t="str">
        <f t="shared" si="22"/>
        <v/>
      </c>
      <c r="AF246" s="172" t="str">
        <f t="shared" si="23"/>
        <v/>
      </c>
    </row>
    <row r="247" spans="1:32" ht="14.4" x14ac:dyDescent="0.3">
      <c r="D247" s="171"/>
      <c r="E247" s="171"/>
      <c r="F247" s="171"/>
      <c r="G247" s="171"/>
      <c r="H247" s="171"/>
      <c r="I247" s="171"/>
      <c r="J247" s="171"/>
      <c r="K247" s="171"/>
      <c r="L247" s="171"/>
      <c r="M247" s="171"/>
      <c r="N247" s="171"/>
      <c r="O247" s="171"/>
      <c r="P247" s="171"/>
      <c r="Q247" s="172" t="str">
        <f t="shared" si="21"/>
        <v/>
      </c>
      <c r="R247" s="1"/>
      <c r="S247" s="1"/>
      <c r="T247" s="1"/>
      <c r="U247" s="171"/>
      <c r="V247" s="171"/>
      <c r="W247" s="171"/>
      <c r="X247" s="171"/>
      <c r="Y247" s="171"/>
      <c r="Z247" s="171"/>
      <c r="AA247" s="171"/>
      <c r="AB247" s="171"/>
      <c r="AC247" s="171"/>
      <c r="AD247" s="171"/>
      <c r="AE247" s="172" t="str">
        <f t="shared" si="22"/>
        <v/>
      </c>
      <c r="AF247" s="172" t="str">
        <f t="shared" si="23"/>
        <v/>
      </c>
    </row>
    <row r="248" spans="1:32" ht="14.4" x14ac:dyDescent="0.3">
      <c r="D248" s="171"/>
      <c r="E248" s="171"/>
      <c r="F248" s="171"/>
      <c r="G248" s="171"/>
      <c r="H248" s="171"/>
      <c r="I248" s="171"/>
      <c r="J248" s="171"/>
      <c r="K248" s="171"/>
      <c r="L248" s="171"/>
      <c r="M248" s="171"/>
      <c r="N248" s="171"/>
      <c r="O248" s="171"/>
      <c r="P248" s="171"/>
      <c r="Q248" s="172" t="str">
        <f t="shared" si="21"/>
        <v/>
      </c>
      <c r="R248" s="1"/>
      <c r="S248" s="1"/>
      <c r="T248" s="1"/>
      <c r="U248" s="171"/>
      <c r="V248" s="171"/>
      <c r="W248" s="171"/>
      <c r="X248" s="171"/>
      <c r="Y248" s="171"/>
      <c r="Z248" s="171"/>
      <c r="AA248" s="171"/>
      <c r="AB248" s="171"/>
      <c r="AC248" s="171"/>
      <c r="AD248" s="171"/>
      <c r="AE248" s="172" t="str">
        <f t="shared" si="22"/>
        <v/>
      </c>
      <c r="AF248" s="172" t="str">
        <f t="shared" si="23"/>
        <v/>
      </c>
    </row>
  </sheetData>
  <mergeCells count="6">
    <mergeCell ref="A18:B25"/>
    <mergeCell ref="D1:Q2"/>
    <mergeCell ref="U1:AF2"/>
    <mergeCell ref="A1:B1"/>
    <mergeCell ref="A8:B8"/>
    <mergeCell ref="A13:B13"/>
  </mergeCells>
  <dataValidations count="1">
    <dataValidation type="list" allowBlank="1" showInputMessage="1" showErrorMessage="1" sqref="P9:P248" xr:uid="{88D451A9-5152-4A9C-8BF5-EA83428FF2F6}">
      <formula1>$S$2:$S$3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FA39228-D629-49F1-9957-DF3268FCE5DB}">
          <x14:formula1>
            <xm:f>'Données Bureaux'!$D$241:$D$242</xm:f>
          </x14:formula1>
          <xm:sqref>B5</xm:sqref>
        </x14:dataValidation>
        <x14:dataValidation type="list" allowBlank="1" showInputMessage="1" showErrorMessage="1" xr:uid="{E54B9CE8-4AEE-4C34-909D-858257FE5CDC}">
          <x14:formula1>
            <xm:f>'Données Bureaux'!$B$242:$B$251</xm:f>
          </x14:formula1>
          <xm:sqref>E9:G248 V9:W248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481BD-51D9-412C-B97F-FCC10EE47EC2}">
  <dimension ref="A1:DG22"/>
  <sheetViews>
    <sheetView tabSelected="1" zoomScaleNormal="100" workbookViewId="0">
      <selection activeCell="I2" sqref="I2"/>
    </sheetView>
  </sheetViews>
  <sheetFormatPr baseColWidth="10" defaultColWidth="11.44140625" defaultRowHeight="14.4" x14ac:dyDescent="0.3"/>
  <cols>
    <col min="1" max="1" width="33.44140625" customWidth="1"/>
  </cols>
  <sheetData>
    <row r="1" spans="1:111" s="141" customFormat="1" x14ac:dyDescent="0.3">
      <c r="B1" s="141">
        <v>1</v>
      </c>
      <c r="C1" s="141">
        <v>2</v>
      </c>
      <c r="D1" s="141">
        <v>3</v>
      </c>
      <c r="E1" s="141">
        <v>4</v>
      </c>
      <c r="F1" s="141">
        <v>5</v>
      </c>
      <c r="G1" s="141">
        <v>6</v>
      </c>
      <c r="H1" s="141">
        <v>7</v>
      </c>
      <c r="I1" s="141">
        <v>8</v>
      </c>
      <c r="J1" s="141">
        <v>9</v>
      </c>
      <c r="K1" s="141">
        <v>10</v>
      </c>
      <c r="L1" s="141">
        <v>11</v>
      </c>
      <c r="M1" s="141">
        <v>12</v>
      </c>
      <c r="N1" s="141">
        <v>13</v>
      </c>
      <c r="O1" s="141">
        <v>14</v>
      </c>
      <c r="P1" s="141">
        <v>15</v>
      </c>
      <c r="Q1" s="141">
        <v>16</v>
      </c>
      <c r="R1" s="141">
        <v>17</v>
      </c>
      <c r="S1" s="141">
        <v>18</v>
      </c>
      <c r="T1" s="141">
        <v>19</v>
      </c>
      <c r="U1" s="141">
        <v>20</v>
      </c>
      <c r="V1" s="141">
        <v>21</v>
      </c>
      <c r="W1" s="141">
        <v>22</v>
      </c>
      <c r="X1" s="141">
        <v>23</v>
      </c>
      <c r="Y1" s="141">
        <v>24</v>
      </c>
      <c r="Z1" s="141">
        <v>25</v>
      </c>
      <c r="AA1" s="141">
        <v>26</v>
      </c>
      <c r="AB1" s="141">
        <v>27</v>
      </c>
      <c r="AC1" s="141">
        <v>28</v>
      </c>
      <c r="AD1" s="141">
        <v>29</v>
      </c>
      <c r="AE1" s="141">
        <v>30</v>
      </c>
      <c r="AF1" s="141">
        <v>31</v>
      </c>
      <c r="AG1" s="141">
        <v>32</v>
      </c>
      <c r="AH1" s="141">
        <v>33</v>
      </c>
      <c r="AI1" s="141">
        <v>34</v>
      </c>
      <c r="AJ1" s="141">
        <v>35</v>
      </c>
      <c r="AK1" s="141">
        <v>36</v>
      </c>
      <c r="AL1" s="141">
        <v>37</v>
      </c>
      <c r="AM1" s="141">
        <v>38</v>
      </c>
      <c r="AN1" s="141">
        <v>39</v>
      </c>
      <c r="AO1" s="141">
        <v>40</v>
      </c>
      <c r="AP1" s="141">
        <v>41</v>
      </c>
      <c r="AQ1" s="141">
        <v>42</v>
      </c>
      <c r="AR1" s="141">
        <v>43</v>
      </c>
      <c r="AS1" s="141">
        <v>44</v>
      </c>
      <c r="AT1" s="141">
        <v>45</v>
      </c>
      <c r="AU1" s="141">
        <v>46</v>
      </c>
      <c r="AV1" s="141">
        <v>47</v>
      </c>
      <c r="AW1" s="141">
        <v>48</v>
      </c>
      <c r="AX1" s="141">
        <v>49</v>
      </c>
      <c r="AY1" s="141">
        <v>50</v>
      </c>
      <c r="AZ1" s="141">
        <v>51</v>
      </c>
      <c r="BA1" s="141">
        <v>52</v>
      </c>
      <c r="BB1" s="141">
        <v>53</v>
      </c>
      <c r="BC1" s="141">
        <v>54</v>
      </c>
      <c r="BD1" s="141">
        <v>55</v>
      </c>
      <c r="BE1" s="141">
        <v>56</v>
      </c>
      <c r="BF1" s="141">
        <v>57</v>
      </c>
      <c r="BG1" s="141">
        <v>58</v>
      </c>
      <c r="BH1" s="141">
        <v>59</v>
      </c>
      <c r="BI1" s="141">
        <v>60</v>
      </c>
      <c r="BJ1" s="141">
        <v>61</v>
      </c>
      <c r="BK1" s="141">
        <v>62</v>
      </c>
      <c r="BL1" s="141">
        <v>63</v>
      </c>
      <c r="BM1" s="141">
        <v>64</v>
      </c>
      <c r="BN1" s="141">
        <v>65</v>
      </c>
      <c r="BO1" s="141">
        <v>66</v>
      </c>
      <c r="BP1" s="141">
        <v>67</v>
      </c>
      <c r="BQ1" s="141">
        <v>68</v>
      </c>
      <c r="BR1" s="141">
        <v>69</v>
      </c>
      <c r="BS1" s="141">
        <v>70</v>
      </c>
      <c r="BT1" s="141">
        <v>71</v>
      </c>
      <c r="BU1" s="141">
        <v>72</v>
      </c>
      <c r="BV1" s="141">
        <v>73</v>
      </c>
      <c r="BW1" s="141">
        <v>74</v>
      </c>
      <c r="BX1" s="141">
        <v>75</v>
      </c>
      <c r="BY1" s="141">
        <v>76</v>
      </c>
      <c r="BZ1" s="141">
        <v>77</v>
      </c>
      <c r="CA1" s="141">
        <v>78</v>
      </c>
      <c r="CB1" s="141">
        <v>79</v>
      </c>
      <c r="CC1" s="141">
        <v>80</v>
      </c>
      <c r="CD1" s="141">
        <v>81</v>
      </c>
      <c r="CE1" s="141">
        <v>82</v>
      </c>
      <c r="CF1" s="141">
        <v>83</v>
      </c>
      <c r="CG1" s="141">
        <v>84</v>
      </c>
      <c r="CH1" s="141">
        <v>85</v>
      </c>
      <c r="CI1" s="141">
        <v>86</v>
      </c>
      <c r="CJ1" s="141">
        <v>87</v>
      </c>
      <c r="CK1" s="141">
        <v>88</v>
      </c>
      <c r="CL1" s="141">
        <v>89</v>
      </c>
      <c r="CM1" s="141">
        <v>90</v>
      </c>
      <c r="CN1" s="141">
        <v>91</v>
      </c>
      <c r="CO1" s="141">
        <v>92</v>
      </c>
      <c r="CP1" s="141">
        <v>93</v>
      </c>
      <c r="CQ1" s="141">
        <v>94</v>
      </c>
      <c r="CR1" s="141">
        <v>95</v>
      </c>
      <c r="CS1" s="141">
        <v>96</v>
      </c>
      <c r="CT1" s="141">
        <v>97</v>
      </c>
      <c r="CU1" s="141">
        <v>98</v>
      </c>
      <c r="CV1" s="141">
        <v>99</v>
      </c>
      <c r="CW1" s="141">
        <v>100</v>
      </c>
      <c r="CX1" s="141">
        <v>101</v>
      </c>
      <c r="CY1" s="141">
        <v>102</v>
      </c>
      <c r="CZ1" s="141">
        <v>103</v>
      </c>
      <c r="DA1" s="141">
        <v>104</v>
      </c>
      <c r="DB1" s="141">
        <v>105</v>
      </c>
      <c r="DC1" s="141">
        <v>106</v>
      </c>
      <c r="DD1" s="141">
        <v>107</v>
      </c>
      <c r="DE1" s="141">
        <v>108</v>
      </c>
      <c r="DF1" s="141">
        <v>109</v>
      </c>
      <c r="DG1" s="141">
        <v>110</v>
      </c>
    </row>
    <row r="2" spans="1:111" s="141" customFormat="1" x14ac:dyDescent="0.3">
      <c r="A2" s="141" t="s">
        <v>114</v>
      </c>
      <c r="B2" s="141">
        <v>3</v>
      </c>
      <c r="C2" s="141">
        <v>3</v>
      </c>
      <c r="D2" s="141">
        <v>3</v>
      </c>
      <c r="E2" s="141">
        <v>3</v>
      </c>
      <c r="F2" s="141">
        <v>3</v>
      </c>
      <c r="G2" s="141">
        <v>6</v>
      </c>
      <c r="H2" s="141">
        <v>6</v>
      </c>
      <c r="I2" s="141">
        <v>6</v>
      </c>
      <c r="J2" s="141">
        <v>6</v>
      </c>
      <c r="K2" s="141">
        <v>6</v>
      </c>
      <c r="L2" s="141">
        <v>12</v>
      </c>
      <c r="M2" s="141">
        <v>12</v>
      </c>
      <c r="N2" s="141">
        <v>12</v>
      </c>
      <c r="O2" s="141">
        <v>12</v>
      </c>
      <c r="P2" s="141">
        <v>12</v>
      </c>
      <c r="Q2" s="141">
        <v>12</v>
      </c>
      <c r="R2" s="141">
        <v>12</v>
      </c>
      <c r="S2" s="141">
        <v>12</v>
      </c>
      <c r="T2" s="141">
        <v>12</v>
      </c>
      <c r="U2" s="141">
        <v>12</v>
      </c>
      <c r="V2" s="141">
        <v>12</v>
      </c>
      <c r="W2" s="141">
        <v>12</v>
      </c>
      <c r="X2" s="141">
        <v>12</v>
      </c>
      <c r="Y2" s="141">
        <v>12</v>
      </c>
      <c r="Z2" s="141">
        <v>12</v>
      </c>
      <c r="AA2" s="141">
        <v>15</v>
      </c>
      <c r="AB2" s="141">
        <v>15</v>
      </c>
      <c r="AC2" s="141">
        <v>15</v>
      </c>
      <c r="AD2" s="141">
        <v>15</v>
      </c>
      <c r="AE2" s="141">
        <v>15</v>
      </c>
      <c r="AF2" s="141">
        <v>15</v>
      </c>
      <c r="AG2" s="141">
        <v>15</v>
      </c>
      <c r="AH2" s="141">
        <v>15</v>
      </c>
      <c r="AI2" s="141">
        <v>15</v>
      </c>
      <c r="AJ2" s="141">
        <v>15</v>
      </c>
      <c r="AK2" s="141">
        <v>15</v>
      </c>
      <c r="AL2" s="141">
        <v>15</v>
      </c>
      <c r="AM2" s="141">
        <v>15</v>
      </c>
      <c r="AN2" s="141">
        <v>15</v>
      </c>
      <c r="AO2" s="141">
        <v>15</v>
      </c>
      <c r="AP2" s="141">
        <v>15</v>
      </c>
      <c r="AQ2" s="141">
        <v>15</v>
      </c>
      <c r="AR2" s="141">
        <v>15</v>
      </c>
      <c r="AS2" s="141">
        <v>15</v>
      </c>
      <c r="AT2" s="141">
        <v>15</v>
      </c>
      <c r="AU2" s="141">
        <v>15</v>
      </c>
      <c r="AV2" s="141">
        <v>15</v>
      </c>
      <c r="AW2" s="141">
        <v>15</v>
      </c>
      <c r="AX2" s="141">
        <v>15</v>
      </c>
      <c r="AY2" s="141">
        <v>15</v>
      </c>
      <c r="AZ2" s="141">
        <v>15</v>
      </c>
      <c r="BA2" s="141">
        <v>15</v>
      </c>
      <c r="BB2" s="141">
        <v>15</v>
      </c>
      <c r="BC2" s="141">
        <v>15</v>
      </c>
      <c r="BD2" s="141">
        <v>15</v>
      </c>
      <c r="BE2" s="141">
        <v>15</v>
      </c>
      <c r="BF2" s="141">
        <v>15</v>
      </c>
      <c r="BG2" s="141">
        <v>15</v>
      </c>
      <c r="BH2" s="141">
        <v>15</v>
      </c>
      <c r="BI2" s="141">
        <v>15</v>
      </c>
      <c r="BJ2" s="141">
        <v>15</v>
      </c>
      <c r="BK2" s="141">
        <v>15</v>
      </c>
      <c r="BL2" s="141">
        <v>15</v>
      </c>
      <c r="BM2" s="141">
        <v>15</v>
      </c>
      <c r="BN2" s="141">
        <v>15</v>
      </c>
      <c r="BO2" s="141">
        <v>15</v>
      </c>
      <c r="BP2" s="141">
        <v>15</v>
      </c>
      <c r="BQ2" s="141">
        <v>15</v>
      </c>
      <c r="BR2" s="141">
        <v>15</v>
      </c>
      <c r="BS2" s="141">
        <v>15</v>
      </c>
      <c r="BT2" s="141">
        <v>15</v>
      </c>
      <c r="BU2" s="141">
        <v>15</v>
      </c>
      <c r="BV2" s="141">
        <v>15</v>
      </c>
      <c r="BW2" s="141">
        <v>15</v>
      </c>
      <c r="BX2" s="141">
        <v>15</v>
      </c>
      <c r="BY2" s="141">
        <v>15</v>
      </c>
      <c r="BZ2" s="141">
        <v>15</v>
      </c>
      <c r="CA2" s="141">
        <v>15</v>
      </c>
      <c r="CB2" s="141">
        <v>15</v>
      </c>
      <c r="CC2" s="141">
        <v>15</v>
      </c>
      <c r="CD2" s="141">
        <v>15</v>
      </c>
      <c r="CE2" s="141">
        <v>15</v>
      </c>
      <c r="CF2" s="141">
        <v>15</v>
      </c>
      <c r="CG2" s="141">
        <v>15</v>
      </c>
      <c r="CH2" s="141">
        <v>15</v>
      </c>
      <c r="CI2" s="141">
        <v>15</v>
      </c>
      <c r="CJ2" s="141">
        <v>15</v>
      </c>
      <c r="CK2" s="141">
        <v>15</v>
      </c>
      <c r="CL2" s="141">
        <v>15</v>
      </c>
      <c r="CM2" s="141">
        <v>15</v>
      </c>
      <c r="CN2" s="141">
        <v>15</v>
      </c>
      <c r="CO2" s="141">
        <v>15</v>
      </c>
      <c r="CP2" s="141">
        <v>15</v>
      </c>
      <c r="CQ2" s="141">
        <v>15</v>
      </c>
      <c r="CR2" s="141">
        <v>15</v>
      </c>
      <c r="CS2" s="141">
        <v>15</v>
      </c>
      <c r="CT2" s="141">
        <v>15</v>
      </c>
      <c r="CU2" s="141">
        <v>15</v>
      </c>
      <c r="CV2" s="141">
        <v>15</v>
      </c>
      <c r="CW2" s="141">
        <v>15</v>
      </c>
      <c r="CX2" s="141">
        <v>15</v>
      </c>
      <c r="CY2" s="141">
        <v>15</v>
      </c>
      <c r="CZ2" s="141">
        <v>15</v>
      </c>
      <c r="DA2" s="141">
        <v>15</v>
      </c>
      <c r="DB2" s="141">
        <v>15</v>
      </c>
      <c r="DC2" s="141">
        <v>15</v>
      </c>
      <c r="DD2" s="141">
        <v>15</v>
      </c>
      <c r="DE2" s="141">
        <v>15</v>
      </c>
      <c r="DF2" s="141">
        <v>15</v>
      </c>
      <c r="DG2" s="141">
        <v>15</v>
      </c>
    </row>
    <row r="3" spans="1:111" s="141" customFormat="1" x14ac:dyDescent="0.3"/>
    <row r="4" spans="1:111" s="141" customFormat="1" x14ac:dyDescent="0.3"/>
    <row r="5" spans="1:111" s="141" customFormat="1" x14ac:dyDescent="0.3">
      <c r="A5" s="140"/>
      <c r="B5" s="140">
        <v>2019</v>
      </c>
      <c r="C5" s="140">
        <v>2020</v>
      </c>
      <c r="D5" s="140">
        <v>2021</v>
      </c>
      <c r="E5" s="140">
        <v>2022</v>
      </c>
      <c r="F5" s="140">
        <v>2023</v>
      </c>
      <c r="G5" s="140">
        <v>2024</v>
      </c>
      <c r="H5" s="140">
        <v>2025</v>
      </c>
      <c r="I5" s="140">
        <v>2026</v>
      </c>
      <c r="J5" s="140">
        <v>2027</v>
      </c>
      <c r="K5" s="140">
        <v>2028</v>
      </c>
      <c r="L5" s="140">
        <v>2029</v>
      </c>
      <c r="M5" s="140">
        <v>2030</v>
      </c>
      <c r="N5" s="140">
        <v>2031</v>
      </c>
      <c r="O5" s="140">
        <v>2032</v>
      </c>
      <c r="P5" s="140">
        <v>2033</v>
      </c>
      <c r="Q5" s="140">
        <v>2034</v>
      </c>
      <c r="R5" s="140">
        <v>2035</v>
      </c>
      <c r="S5" s="140">
        <v>2036</v>
      </c>
      <c r="T5" s="140">
        <v>2037</v>
      </c>
      <c r="U5" s="140">
        <v>2038</v>
      </c>
      <c r="V5" s="140">
        <v>2039</v>
      </c>
      <c r="W5" s="140">
        <v>2040</v>
      </c>
      <c r="X5" s="140">
        <v>2041</v>
      </c>
      <c r="Y5" s="140">
        <v>2042</v>
      </c>
      <c r="Z5" s="140">
        <v>2043</v>
      </c>
      <c r="AA5" s="140">
        <v>2044</v>
      </c>
      <c r="AB5" s="140">
        <v>2045</v>
      </c>
      <c r="AC5" s="140">
        <v>2046</v>
      </c>
      <c r="AD5" s="140">
        <v>2047</v>
      </c>
      <c r="AE5" s="140">
        <v>2048</v>
      </c>
      <c r="AF5" s="140">
        <v>2049</v>
      </c>
      <c r="AG5" s="140">
        <v>2050</v>
      </c>
      <c r="AH5" s="140">
        <v>2051</v>
      </c>
      <c r="AI5" s="140">
        <v>2052</v>
      </c>
      <c r="AJ5" s="140">
        <v>2053</v>
      </c>
      <c r="AK5" s="140">
        <v>2054</v>
      </c>
      <c r="AL5" s="140">
        <v>2055</v>
      </c>
      <c r="AM5" s="140">
        <v>2056</v>
      </c>
      <c r="AN5" s="140">
        <v>2057</v>
      </c>
      <c r="AO5" s="140">
        <v>2058</v>
      </c>
      <c r="AP5" s="140">
        <v>2059</v>
      </c>
      <c r="AQ5" s="140">
        <v>2060</v>
      </c>
      <c r="AR5" s="140">
        <v>2061</v>
      </c>
      <c r="AS5" s="140">
        <v>2062</v>
      </c>
      <c r="AT5" s="140">
        <v>2063</v>
      </c>
      <c r="AU5" s="140">
        <v>2064</v>
      </c>
      <c r="AV5" s="140">
        <v>2065</v>
      </c>
      <c r="AW5" s="140">
        <v>2066</v>
      </c>
      <c r="AX5" s="140">
        <v>2067</v>
      </c>
      <c r="AY5" s="140">
        <v>2068</v>
      </c>
    </row>
    <row r="6" spans="1:111" s="141" customFormat="1" x14ac:dyDescent="0.3">
      <c r="A6" s="140" t="s">
        <v>115</v>
      </c>
      <c r="B6" s="140">
        <f>SUM('Calcul PCE et PCE NA'!AG7:AG33)</f>
        <v>0</v>
      </c>
      <c r="C6" s="140">
        <f>SUM('Calcul PCE et PCE NA'!AH7:AH33)</f>
        <v>0</v>
      </c>
      <c r="D6" s="140">
        <f>SUM('Calcul PCE et PCE NA'!AI7:AI33)</f>
        <v>0</v>
      </c>
      <c r="E6" s="140">
        <f>SUM('Calcul PCE et PCE NA'!AJ7:AJ33)</f>
        <v>0</v>
      </c>
      <c r="F6" s="140">
        <f>SUM('Calcul PCE et PCE NA'!AK7:AK33)</f>
        <v>0</v>
      </c>
      <c r="G6" s="140">
        <f>SUM('Calcul PCE et PCE NA'!AL7:AL33)</f>
        <v>0</v>
      </c>
      <c r="H6" s="140">
        <f>SUM('Calcul PCE et PCE NA'!AM7:AM33)</f>
        <v>0</v>
      </c>
      <c r="I6" s="140">
        <f>SUM('Calcul PCE et PCE NA'!AN7:AN33)</f>
        <v>0</v>
      </c>
      <c r="J6" s="140">
        <f>SUM('Calcul PCE et PCE NA'!AO7:AO33)</f>
        <v>0</v>
      </c>
      <c r="K6" s="140">
        <f>SUM('Calcul PCE et PCE NA'!AP7:AP33)</f>
        <v>0</v>
      </c>
      <c r="L6" s="140">
        <f>SUM('Calcul PCE et PCE NA'!AQ7:AQ33)</f>
        <v>0</v>
      </c>
      <c r="M6" s="140">
        <f>SUM('Calcul PCE et PCE NA'!AR7:AR33)</f>
        <v>0</v>
      </c>
      <c r="N6" s="140">
        <f>SUM('Calcul PCE et PCE NA'!AS7:AS33)</f>
        <v>0</v>
      </c>
      <c r="O6" s="140">
        <f>SUM('Calcul PCE et PCE NA'!AT7:AT33)</f>
        <v>0</v>
      </c>
      <c r="P6" s="140">
        <f>SUM('Calcul PCE et PCE NA'!AU7:AU33)</f>
        <v>0</v>
      </c>
      <c r="Q6" s="140">
        <f>SUM('Calcul PCE et PCE NA'!AV7:AV33)</f>
        <v>0</v>
      </c>
      <c r="R6" s="140">
        <f>SUM('Calcul PCE et PCE NA'!AW7:AW33)</f>
        <v>0</v>
      </c>
      <c r="S6" s="140">
        <f>SUM('Calcul PCE et PCE NA'!AX7:AX33)</f>
        <v>0</v>
      </c>
      <c r="T6" s="140">
        <f>SUM('Calcul PCE et PCE NA'!AY7:AY33)</f>
        <v>0</v>
      </c>
      <c r="U6" s="140">
        <f>SUM('Calcul PCE et PCE NA'!AZ7:AZ33)</f>
        <v>0</v>
      </c>
      <c r="V6" s="140">
        <f>SUM('Calcul PCE et PCE NA'!BA7:BA33)</f>
        <v>0</v>
      </c>
      <c r="W6" s="140">
        <f>SUM('Calcul PCE et PCE NA'!BB7:BB33)</f>
        <v>0</v>
      </c>
      <c r="X6" s="140">
        <f>SUM('Calcul PCE et PCE NA'!BC7:BC33)</f>
        <v>0</v>
      </c>
      <c r="Y6" s="140">
        <f>SUM('Calcul PCE et PCE NA'!BD7:BD33)</f>
        <v>0</v>
      </c>
      <c r="Z6" s="140">
        <f>SUM('Calcul PCE et PCE NA'!BE7:BE33)</f>
        <v>0</v>
      </c>
      <c r="AA6" s="140">
        <f>SUM('Calcul PCE et PCE NA'!BF7:BF33)</f>
        <v>0</v>
      </c>
      <c r="AB6" s="140">
        <f>SUM('Calcul PCE et PCE NA'!BG7:BG33)</f>
        <v>0</v>
      </c>
      <c r="AC6" s="140">
        <f>SUM('Calcul PCE et PCE NA'!BH7:BH33)</f>
        <v>0</v>
      </c>
      <c r="AD6" s="140">
        <f>SUM('Calcul PCE et PCE NA'!BI7:BI33)</f>
        <v>0</v>
      </c>
      <c r="AE6" s="140">
        <f>SUM('Calcul PCE et PCE NA'!BJ7:BJ33)</f>
        <v>0</v>
      </c>
      <c r="AF6" s="140">
        <f>SUM('Calcul PCE et PCE NA'!BK7:BK33)</f>
        <v>0</v>
      </c>
      <c r="AG6" s="140">
        <f>SUM('Calcul PCE et PCE NA'!BL7:BL33)</f>
        <v>0</v>
      </c>
      <c r="AH6" s="140">
        <f>SUM('Calcul PCE et PCE NA'!BM7:BM33)</f>
        <v>0</v>
      </c>
      <c r="AI6" s="140">
        <f>SUM('Calcul PCE et PCE NA'!BN7:BN33)</f>
        <v>0</v>
      </c>
      <c r="AJ6" s="140">
        <f>SUM('Calcul PCE et PCE NA'!BO7:BO33)</f>
        <v>0</v>
      </c>
      <c r="AK6" s="140">
        <f>SUM('Calcul PCE et PCE NA'!BP7:BP33)</f>
        <v>0</v>
      </c>
      <c r="AL6" s="140">
        <f>SUM('Calcul PCE et PCE NA'!BQ7:BQ33)</f>
        <v>0</v>
      </c>
      <c r="AM6" s="140">
        <f>SUM('Calcul PCE et PCE NA'!BR7:BR33)</f>
        <v>0</v>
      </c>
      <c r="AN6" s="140">
        <f>SUM('Calcul PCE et PCE NA'!BS7:BS33)</f>
        <v>0</v>
      </c>
      <c r="AO6" s="140">
        <f>SUM('Calcul PCE et PCE NA'!BT7:BT33)</f>
        <v>0</v>
      </c>
      <c r="AP6" s="140">
        <f>SUM('Calcul PCE et PCE NA'!BU7:BU33)</f>
        <v>0</v>
      </c>
      <c r="AQ6" s="140">
        <f>SUM('Calcul PCE et PCE NA'!BV7:BV33)</f>
        <v>0</v>
      </c>
      <c r="AR6" s="140">
        <f>SUM('Calcul PCE et PCE NA'!BW7:BW33)</f>
        <v>0</v>
      </c>
      <c r="AS6" s="140">
        <f>SUM('Calcul PCE et PCE NA'!BX7:BX33)</f>
        <v>0</v>
      </c>
      <c r="AT6" s="140">
        <f>SUM('Calcul PCE et PCE NA'!BY7:BY33)</f>
        <v>0</v>
      </c>
      <c r="AU6" s="140">
        <f>SUM('Calcul PCE et PCE NA'!BZ7:BZ33)</f>
        <v>0</v>
      </c>
      <c r="AV6" s="140">
        <f>SUM('Calcul PCE et PCE NA'!CA7:CA33)</f>
        <v>0</v>
      </c>
      <c r="AW6" s="140">
        <f>SUM('Calcul PCE et PCE NA'!CB7:CB33)</f>
        <v>0</v>
      </c>
      <c r="AX6" s="140">
        <f>SUM('Calcul PCE et PCE NA'!CC7:CC33)</f>
        <v>0</v>
      </c>
      <c r="AY6" s="140">
        <f>SUM('Calcul PCE et PCE NA'!CD7:CD33)</f>
        <v>0</v>
      </c>
    </row>
    <row r="7" spans="1:111" s="141" customFormat="1" x14ac:dyDescent="0.3">
      <c r="A7" s="140" t="s">
        <v>116</v>
      </c>
      <c r="B7" s="140">
        <f>SUMIF('Calcul PCE et PCE NA'!$K$7:$K$33,'Résultats Travaux'!B5,'Calcul PCE et PCE NA'!$Q$7:$Q$33)</f>
        <v>0</v>
      </c>
      <c r="C7" s="140">
        <f>SUMIF('Calcul PCE et PCE NA'!$K$7:$K$33,'Résultats Travaux'!C5,'Calcul PCE et PCE NA'!$Q$7:$Q$33)</f>
        <v>0</v>
      </c>
      <c r="D7" s="140">
        <f>SUMIF('Calcul PCE et PCE NA'!$K$7:$K$33,'Résultats Travaux'!D5,'Calcul PCE et PCE NA'!$Q$7:$Q$33)</f>
        <v>0</v>
      </c>
      <c r="E7" s="140">
        <f>SUMIF('Calcul PCE et PCE NA'!$K$7:$K$33,'Résultats Travaux'!E5,'Calcul PCE et PCE NA'!$Q$7:$Q$33)</f>
        <v>0</v>
      </c>
      <c r="F7" s="140">
        <f>SUMIF('Calcul PCE et PCE NA'!$K$7:$K$33,'Résultats Travaux'!F5,'Calcul PCE et PCE NA'!$Q$7:$Q$33)</f>
        <v>0</v>
      </c>
      <c r="G7" s="140">
        <f>SUMIF('Calcul PCE et PCE NA'!$K$7:$K$33,'Résultats Travaux'!G5,'Calcul PCE et PCE NA'!$Q$7:$Q$33)</f>
        <v>0</v>
      </c>
      <c r="H7" s="140">
        <f>SUMIF('Calcul PCE et PCE NA'!$K$7:$K$33,'Résultats Travaux'!H5,'Calcul PCE et PCE NA'!$Q$7:$Q$33)</f>
        <v>0</v>
      </c>
      <c r="I7" s="140">
        <f>SUMIF('Calcul PCE et PCE NA'!$K$7:$K$33,'Résultats Travaux'!I5,'Calcul PCE et PCE NA'!$Q$7:$Q$33)</f>
        <v>0</v>
      </c>
      <c r="J7" s="140">
        <f>SUMIF('Calcul PCE et PCE NA'!$K$7:$K$33,'Résultats Travaux'!J5,'Calcul PCE et PCE NA'!$Q$7:$Q$33)</f>
        <v>0</v>
      </c>
      <c r="K7" s="140">
        <f>SUMIF('Calcul PCE et PCE NA'!$K$7:$K$33,'Résultats Travaux'!K5,'Calcul PCE et PCE NA'!$Q$7:$Q$33)</f>
        <v>0</v>
      </c>
      <c r="L7" s="140">
        <f>SUMIF('Calcul PCE et PCE NA'!$K$7:$K$33,'Résultats Travaux'!L5,'Calcul PCE et PCE NA'!$Q$7:$Q$33)</f>
        <v>0</v>
      </c>
      <c r="M7" s="140">
        <f>SUMIF('Calcul PCE et PCE NA'!$K$7:$K$33,'Résultats Travaux'!M5,'Calcul PCE et PCE NA'!$Q$7:$Q$33)</f>
        <v>0</v>
      </c>
      <c r="N7" s="140">
        <f>SUMIF('Calcul PCE et PCE NA'!$K$7:$K$33,'Résultats Travaux'!N5,'Calcul PCE et PCE NA'!$Q$7:$Q$33)</f>
        <v>0</v>
      </c>
      <c r="O7" s="140">
        <f>SUMIF('Calcul PCE et PCE NA'!$K$7:$K$33,'Résultats Travaux'!O5,'Calcul PCE et PCE NA'!$Q$7:$Q$33)</f>
        <v>0</v>
      </c>
      <c r="P7" s="140">
        <f>SUMIF('Calcul PCE et PCE NA'!$K$7:$K$33,'Résultats Travaux'!P5,'Calcul PCE et PCE NA'!$Q$7:$Q$33)</f>
        <v>0</v>
      </c>
      <c r="Q7" s="140">
        <f>SUMIF('Calcul PCE et PCE NA'!$K$7:$K$33,'Résultats Travaux'!Q5,'Calcul PCE et PCE NA'!$Q$7:$Q$33)</f>
        <v>0</v>
      </c>
      <c r="R7" s="140">
        <f>SUMIF('Calcul PCE et PCE NA'!$K$7:$K$33,'Résultats Travaux'!R5,'Calcul PCE et PCE NA'!$Q$7:$Q$33)</f>
        <v>0</v>
      </c>
      <c r="S7" s="140">
        <f>SUMIF('Calcul PCE et PCE NA'!$K$7:$K$33,'Résultats Travaux'!S5,'Calcul PCE et PCE NA'!$Q$7:$Q$33)</f>
        <v>0</v>
      </c>
      <c r="T7" s="140">
        <f>SUMIF('Calcul PCE et PCE NA'!$K$7:$K$33,'Résultats Travaux'!T5,'Calcul PCE et PCE NA'!$Q$7:$Q$33)</f>
        <v>0</v>
      </c>
      <c r="U7" s="140">
        <f>SUMIF('Calcul PCE et PCE NA'!$K$7:$K$33,'Résultats Travaux'!U5,'Calcul PCE et PCE NA'!$Q$7:$Q$33)</f>
        <v>0</v>
      </c>
      <c r="V7" s="140">
        <f>SUMIF('Calcul PCE et PCE NA'!$K$7:$K$33,'Résultats Travaux'!V5,'Calcul PCE et PCE NA'!$Q$7:$Q$33)</f>
        <v>0</v>
      </c>
      <c r="W7" s="140">
        <f>SUMIF('Calcul PCE et PCE NA'!$K$7:$K$33,'Résultats Travaux'!W5,'Calcul PCE et PCE NA'!$Q$7:$Q$33)</f>
        <v>0</v>
      </c>
      <c r="X7" s="140">
        <f>SUMIF('Calcul PCE et PCE NA'!$K$7:$K$33,'Résultats Travaux'!X5,'Calcul PCE et PCE NA'!$Q$7:$Q$33)</f>
        <v>0</v>
      </c>
      <c r="Y7" s="140">
        <f>SUMIF('Calcul PCE et PCE NA'!$K$7:$K$33,'Résultats Travaux'!Y5,'Calcul PCE et PCE NA'!$Q$7:$Q$33)</f>
        <v>0</v>
      </c>
      <c r="Z7" s="140">
        <f>SUMIF('Calcul PCE et PCE NA'!$K$7:$K$33,'Résultats Travaux'!Z5,'Calcul PCE et PCE NA'!$Q$7:$Q$33)</f>
        <v>0</v>
      </c>
      <c r="AA7" s="140">
        <f>SUMIF('Calcul PCE et PCE NA'!$K$7:$K$33,'Résultats Travaux'!AA5,'Calcul PCE et PCE NA'!$Q$7:$Q$33)</f>
        <v>0</v>
      </c>
      <c r="AB7" s="140">
        <f>SUMIF('Calcul PCE et PCE NA'!$K$7:$K$33,'Résultats Travaux'!AB5,'Calcul PCE et PCE NA'!$Q$7:$Q$33)</f>
        <v>0</v>
      </c>
      <c r="AC7" s="140">
        <f>SUMIF('Calcul PCE et PCE NA'!$K$7:$K$33,'Résultats Travaux'!AC5,'Calcul PCE et PCE NA'!$Q$7:$Q$33)</f>
        <v>0</v>
      </c>
      <c r="AD7" s="140">
        <f>SUMIF('Calcul PCE et PCE NA'!$K$7:$K$33,'Résultats Travaux'!AD5,'Calcul PCE et PCE NA'!$Q$7:$Q$33)</f>
        <v>0</v>
      </c>
      <c r="AE7" s="140">
        <f>SUMIF('Calcul PCE et PCE NA'!$K$7:$K$33,'Résultats Travaux'!AE5,'Calcul PCE et PCE NA'!$Q$7:$Q$33)</f>
        <v>0</v>
      </c>
      <c r="AF7" s="140">
        <f>SUMIF('Calcul PCE et PCE NA'!$K$7:$K$33,'Résultats Travaux'!AF5,'Calcul PCE et PCE NA'!$Q$7:$Q$33)</f>
        <v>0</v>
      </c>
      <c r="AG7" s="140">
        <f>SUMIF('Calcul PCE et PCE NA'!$K$7:$K$33,'Résultats Travaux'!AG5,'Calcul PCE et PCE NA'!$Q$7:$Q$33)</f>
        <v>0</v>
      </c>
      <c r="AH7" s="140">
        <f>SUMIF('Calcul PCE et PCE NA'!$K$7:$K$33,'Résultats Travaux'!AH5,'Calcul PCE et PCE NA'!$Q$7:$Q$33)</f>
        <v>0</v>
      </c>
      <c r="AI7" s="140">
        <f>SUMIF('Calcul PCE et PCE NA'!$K$7:$K$33,'Résultats Travaux'!AI5,'Calcul PCE et PCE NA'!$Q$7:$Q$33)</f>
        <v>0</v>
      </c>
      <c r="AJ7" s="140">
        <f>SUMIF('Calcul PCE et PCE NA'!$K$7:$K$33,'Résultats Travaux'!AJ5,'Calcul PCE et PCE NA'!$Q$7:$Q$33)</f>
        <v>0</v>
      </c>
      <c r="AK7" s="140">
        <f>SUMIF('Calcul PCE et PCE NA'!$K$7:$K$33,'Résultats Travaux'!AK5,'Calcul PCE et PCE NA'!$Q$7:$Q$33)</f>
        <v>0</v>
      </c>
      <c r="AL7" s="140">
        <f>SUMIF('Calcul PCE et PCE NA'!$K$7:$K$33,'Résultats Travaux'!AL5,'Calcul PCE et PCE NA'!$Q$7:$Q$33)</f>
        <v>0</v>
      </c>
      <c r="AM7" s="140">
        <f>SUMIF('Calcul PCE et PCE NA'!$K$7:$K$33,'Résultats Travaux'!AM5,'Calcul PCE et PCE NA'!$Q$7:$Q$33)</f>
        <v>0</v>
      </c>
      <c r="AN7" s="140">
        <f>SUMIF('Calcul PCE et PCE NA'!$K$7:$K$33,'Résultats Travaux'!AN5,'Calcul PCE et PCE NA'!$Q$7:$Q$33)</f>
        <v>0</v>
      </c>
      <c r="AO7" s="140">
        <f>SUMIF('Calcul PCE et PCE NA'!$K$7:$K$33,'Résultats Travaux'!AO5,'Calcul PCE et PCE NA'!$Q$7:$Q$33)</f>
        <v>0</v>
      </c>
      <c r="AP7" s="140">
        <f>SUMIF('Calcul PCE et PCE NA'!$K$7:$K$33,'Résultats Travaux'!AP5,'Calcul PCE et PCE NA'!$Q$7:$Q$33)</f>
        <v>0</v>
      </c>
      <c r="AQ7" s="140">
        <f>SUMIF('Calcul PCE et PCE NA'!$K$7:$K$33,'Résultats Travaux'!AQ5,'Calcul PCE et PCE NA'!$Q$7:$Q$33)</f>
        <v>0</v>
      </c>
      <c r="AR7" s="140">
        <f>SUMIF('Calcul PCE et PCE NA'!$K$7:$K$33,'Résultats Travaux'!AR5,'Calcul PCE et PCE NA'!$Q$7:$Q$33)</f>
        <v>0</v>
      </c>
      <c r="AS7" s="140">
        <f>SUMIF('Calcul PCE et PCE NA'!$K$7:$K$33,'Résultats Travaux'!AS5,'Calcul PCE et PCE NA'!$Q$7:$Q$33)</f>
        <v>0</v>
      </c>
      <c r="AT7" s="140">
        <f>SUMIF('Calcul PCE et PCE NA'!$K$7:$K$33,'Résultats Travaux'!AT5,'Calcul PCE et PCE NA'!$Q$7:$Q$33)</f>
        <v>0</v>
      </c>
      <c r="AU7" s="140">
        <f>SUMIF('Calcul PCE et PCE NA'!$K$7:$K$33,'Résultats Travaux'!AU5,'Calcul PCE et PCE NA'!$Q$7:$Q$33)</f>
        <v>0</v>
      </c>
      <c r="AV7" s="140">
        <f>SUMIF('Calcul PCE et PCE NA'!$K$7:$K$33,'Résultats Travaux'!AV5,'Calcul PCE et PCE NA'!$Q$7:$Q$33)</f>
        <v>0</v>
      </c>
      <c r="AW7" s="140">
        <f>SUMIF('Calcul PCE et PCE NA'!$K$7:$K$33,'Résultats Travaux'!AW5,'Calcul PCE et PCE NA'!$Q$7:$Q$33)</f>
        <v>0</v>
      </c>
      <c r="AX7" s="140">
        <f>SUMIF('Calcul PCE et PCE NA'!$K$7:$K$33,'Résultats Travaux'!AX5,'Calcul PCE et PCE NA'!$Q$7:$Q$33)</f>
        <v>0</v>
      </c>
      <c r="AY7" s="140">
        <f>SUMIF('Calcul PCE et PCE NA'!$K$7:$K$33,'Résultats Travaux'!AY5,'Calcul PCE et PCE NA'!$Q$7:$Q$33)</f>
        <v>0</v>
      </c>
    </row>
    <row r="8" spans="1:111" s="141" customFormat="1" x14ac:dyDescent="0.3"/>
    <row r="9" spans="1:111" s="141" customFormat="1" x14ac:dyDescent="0.3">
      <c r="A9" s="140" t="s">
        <v>117</v>
      </c>
      <c r="B9" s="140">
        <f>B6+B7</f>
        <v>0</v>
      </c>
      <c r="C9" s="140">
        <f t="shared" ref="C9:AY9" si="0">C6+C7</f>
        <v>0</v>
      </c>
      <c r="D9" s="140">
        <f t="shared" si="0"/>
        <v>0</v>
      </c>
      <c r="E9" s="140">
        <f t="shared" si="0"/>
        <v>0</v>
      </c>
      <c r="F9" s="140">
        <f t="shared" si="0"/>
        <v>0</v>
      </c>
      <c r="G9" s="140">
        <f t="shared" si="0"/>
        <v>0</v>
      </c>
      <c r="H9" s="140">
        <f t="shared" si="0"/>
        <v>0</v>
      </c>
      <c r="I9" s="140">
        <f t="shared" si="0"/>
        <v>0</v>
      </c>
      <c r="J9" s="140">
        <f t="shared" si="0"/>
        <v>0</v>
      </c>
      <c r="K9" s="140">
        <f t="shared" si="0"/>
        <v>0</v>
      </c>
      <c r="L9" s="140">
        <f t="shared" si="0"/>
        <v>0</v>
      </c>
      <c r="M9" s="140">
        <f t="shared" si="0"/>
        <v>0</v>
      </c>
      <c r="N9" s="140">
        <f t="shared" si="0"/>
        <v>0</v>
      </c>
      <c r="O9" s="140">
        <f t="shared" si="0"/>
        <v>0</v>
      </c>
      <c r="P9" s="140">
        <f t="shared" si="0"/>
        <v>0</v>
      </c>
      <c r="Q9" s="140">
        <f t="shared" si="0"/>
        <v>0</v>
      </c>
      <c r="R9" s="140">
        <f t="shared" si="0"/>
        <v>0</v>
      </c>
      <c r="S9" s="140">
        <f t="shared" si="0"/>
        <v>0</v>
      </c>
      <c r="T9" s="140">
        <f t="shared" si="0"/>
        <v>0</v>
      </c>
      <c r="U9" s="140">
        <f t="shared" si="0"/>
        <v>0</v>
      </c>
      <c r="V9" s="140">
        <f t="shared" si="0"/>
        <v>0</v>
      </c>
      <c r="W9" s="140">
        <f t="shared" si="0"/>
        <v>0</v>
      </c>
      <c r="X9" s="140">
        <f t="shared" si="0"/>
        <v>0</v>
      </c>
      <c r="Y9" s="140">
        <f t="shared" si="0"/>
        <v>0</v>
      </c>
      <c r="Z9" s="140">
        <f t="shared" si="0"/>
        <v>0</v>
      </c>
      <c r="AA9" s="140">
        <f t="shared" si="0"/>
        <v>0</v>
      </c>
      <c r="AB9" s="140">
        <f t="shared" si="0"/>
        <v>0</v>
      </c>
      <c r="AC9" s="140">
        <f t="shared" si="0"/>
        <v>0</v>
      </c>
      <c r="AD9" s="140">
        <f t="shared" si="0"/>
        <v>0</v>
      </c>
      <c r="AE9" s="140">
        <f t="shared" si="0"/>
        <v>0</v>
      </c>
      <c r="AF9" s="140">
        <f t="shared" si="0"/>
        <v>0</v>
      </c>
      <c r="AG9" s="140">
        <f t="shared" si="0"/>
        <v>0</v>
      </c>
      <c r="AH9" s="140">
        <f t="shared" si="0"/>
        <v>0</v>
      </c>
      <c r="AI9" s="140">
        <f t="shared" si="0"/>
        <v>0</v>
      </c>
      <c r="AJ9" s="140">
        <f t="shared" si="0"/>
        <v>0</v>
      </c>
      <c r="AK9" s="140">
        <f t="shared" si="0"/>
        <v>0</v>
      </c>
      <c r="AL9" s="140">
        <f t="shared" si="0"/>
        <v>0</v>
      </c>
      <c r="AM9" s="140">
        <f t="shared" si="0"/>
        <v>0</v>
      </c>
      <c r="AN9" s="140">
        <f t="shared" si="0"/>
        <v>0</v>
      </c>
      <c r="AO9" s="140">
        <f t="shared" si="0"/>
        <v>0</v>
      </c>
      <c r="AP9" s="140">
        <f t="shared" si="0"/>
        <v>0</v>
      </c>
      <c r="AQ9" s="140">
        <f t="shared" si="0"/>
        <v>0</v>
      </c>
      <c r="AR9" s="140">
        <f t="shared" si="0"/>
        <v>0</v>
      </c>
      <c r="AS9" s="140">
        <f t="shared" si="0"/>
        <v>0</v>
      </c>
      <c r="AT9" s="140">
        <f t="shared" si="0"/>
        <v>0</v>
      </c>
      <c r="AU9" s="140">
        <f t="shared" si="0"/>
        <v>0</v>
      </c>
      <c r="AV9" s="140">
        <f t="shared" si="0"/>
        <v>0</v>
      </c>
      <c r="AW9" s="140">
        <f t="shared" si="0"/>
        <v>0</v>
      </c>
      <c r="AX9" s="140">
        <f t="shared" si="0"/>
        <v>0</v>
      </c>
      <c r="AY9" s="140">
        <f t="shared" si="0"/>
        <v>0</v>
      </c>
    </row>
    <row r="10" spans="1:111" s="141" customFormat="1" x14ac:dyDescent="0.3"/>
    <row r="11" spans="1:111" s="141" customFormat="1" x14ac:dyDescent="0.3">
      <c r="A11" s="141" t="s">
        <v>118</v>
      </c>
      <c r="B11" s="141">
        <f>B5-'Calcul PCE et PCE NA'!$B$4+'Calcul PCE et PCE NA'!$B$6</f>
        <v>2019</v>
      </c>
      <c r="C11" s="141">
        <f>C5-'Calcul PCE et PCE NA'!$B$4+'Calcul PCE et PCE NA'!$B$6</f>
        <v>2020</v>
      </c>
      <c r="D11" s="141">
        <f>D5-'Calcul PCE et PCE NA'!$B$4+'Calcul PCE et PCE NA'!$B$6</f>
        <v>2021</v>
      </c>
      <c r="E11" s="141">
        <f>E5-'Calcul PCE et PCE NA'!$B$4+'Calcul PCE et PCE NA'!$B$6</f>
        <v>2022</v>
      </c>
      <c r="F11" s="141">
        <f>F5-'Calcul PCE et PCE NA'!$B$4+'Calcul PCE et PCE NA'!$B$6</f>
        <v>2023</v>
      </c>
      <c r="G11" s="141">
        <f>G5-'Calcul PCE et PCE NA'!$B$4+'Calcul PCE et PCE NA'!$B$6</f>
        <v>2024</v>
      </c>
      <c r="H11" s="141">
        <f>H5-'Calcul PCE et PCE NA'!$B$4+'Calcul PCE et PCE NA'!$B$6</f>
        <v>2025</v>
      </c>
      <c r="I11" s="141">
        <f>I5-'Calcul PCE et PCE NA'!$B$4+'Calcul PCE et PCE NA'!$B$6</f>
        <v>2026</v>
      </c>
      <c r="J11" s="141">
        <f>J5-'Calcul PCE et PCE NA'!$B$4+'Calcul PCE et PCE NA'!$B$6</f>
        <v>2027</v>
      </c>
      <c r="K11" s="141">
        <f>K5-'Calcul PCE et PCE NA'!$B$4+'Calcul PCE et PCE NA'!$B$6</f>
        <v>2028</v>
      </c>
      <c r="L11" s="141">
        <f>L5-'Calcul PCE et PCE NA'!$B$4+'Calcul PCE et PCE NA'!$B$6</f>
        <v>2029</v>
      </c>
      <c r="M11" s="141">
        <f>M5-'Calcul PCE et PCE NA'!$B$4+'Calcul PCE et PCE NA'!$B$6</f>
        <v>2030</v>
      </c>
      <c r="N11" s="141">
        <f>N5-'Calcul PCE et PCE NA'!$B$4+'Calcul PCE et PCE NA'!$B$6</f>
        <v>2031</v>
      </c>
      <c r="O11" s="141">
        <f>O5-'Calcul PCE et PCE NA'!$B$4+'Calcul PCE et PCE NA'!$B$6</f>
        <v>2032</v>
      </c>
      <c r="P11" s="141">
        <f>P5-'Calcul PCE et PCE NA'!$B$4+'Calcul PCE et PCE NA'!$B$6</f>
        <v>2033</v>
      </c>
      <c r="Q11" s="141">
        <f>Q5-'Calcul PCE et PCE NA'!$B$4+'Calcul PCE et PCE NA'!$B$6</f>
        <v>2034</v>
      </c>
      <c r="R11" s="141">
        <f>R5-'Calcul PCE et PCE NA'!$B$4+'Calcul PCE et PCE NA'!$B$6</f>
        <v>2035</v>
      </c>
      <c r="S11" s="141">
        <f>S5-'Calcul PCE et PCE NA'!$B$4+'Calcul PCE et PCE NA'!$B$6</f>
        <v>2036</v>
      </c>
      <c r="T11" s="141">
        <f>T5-'Calcul PCE et PCE NA'!$B$4+'Calcul PCE et PCE NA'!$B$6</f>
        <v>2037</v>
      </c>
      <c r="U11" s="141">
        <f>U5-'Calcul PCE et PCE NA'!$B$4+'Calcul PCE et PCE NA'!$B$6</f>
        <v>2038</v>
      </c>
      <c r="V11" s="141">
        <f>V5-'Calcul PCE et PCE NA'!$B$4+'Calcul PCE et PCE NA'!$B$6</f>
        <v>2039</v>
      </c>
      <c r="W11" s="141">
        <f>W5-'Calcul PCE et PCE NA'!$B$4+'Calcul PCE et PCE NA'!$B$6</f>
        <v>2040</v>
      </c>
      <c r="X11" s="141">
        <f>X5-'Calcul PCE et PCE NA'!$B$4+'Calcul PCE et PCE NA'!$B$6</f>
        <v>2041</v>
      </c>
      <c r="Y11" s="141">
        <f>Y5-'Calcul PCE et PCE NA'!$B$4+'Calcul PCE et PCE NA'!$B$6</f>
        <v>2042</v>
      </c>
      <c r="Z11" s="141">
        <f>Z5-'Calcul PCE et PCE NA'!$B$4+'Calcul PCE et PCE NA'!$B$6</f>
        <v>2043</v>
      </c>
      <c r="AA11" s="141">
        <f>AA5-'Calcul PCE et PCE NA'!$B$4+'Calcul PCE et PCE NA'!$B$6</f>
        <v>2044</v>
      </c>
      <c r="AB11" s="141">
        <f>AB5-'Calcul PCE et PCE NA'!$B$4+'Calcul PCE et PCE NA'!$B$6</f>
        <v>2045</v>
      </c>
      <c r="AC11" s="141">
        <f>AC5-'Calcul PCE et PCE NA'!$B$4+'Calcul PCE et PCE NA'!$B$6</f>
        <v>2046</v>
      </c>
      <c r="AD11" s="141">
        <f>AD5-'Calcul PCE et PCE NA'!$B$4+'Calcul PCE et PCE NA'!$B$6</f>
        <v>2047</v>
      </c>
      <c r="AE11" s="141">
        <f>AE5-'Calcul PCE et PCE NA'!$B$4+'Calcul PCE et PCE NA'!$B$6</f>
        <v>2048</v>
      </c>
      <c r="AF11" s="141">
        <f>AF5-'Calcul PCE et PCE NA'!$B$4+'Calcul PCE et PCE NA'!$B$6</f>
        <v>2049</v>
      </c>
      <c r="AG11" s="141">
        <f>AG5-'Calcul PCE et PCE NA'!$B$4+'Calcul PCE et PCE NA'!$B$6</f>
        <v>2050</v>
      </c>
      <c r="AH11" s="141">
        <f>AH5-'Calcul PCE et PCE NA'!$B$4+'Calcul PCE et PCE NA'!$B$6</f>
        <v>2051</v>
      </c>
      <c r="AI11" s="141">
        <f>AI5-'Calcul PCE et PCE NA'!$B$4+'Calcul PCE et PCE NA'!$B$6</f>
        <v>2052</v>
      </c>
      <c r="AJ11" s="141">
        <f>AJ5-'Calcul PCE et PCE NA'!$B$4+'Calcul PCE et PCE NA'!$B$6</f>
        <v>2053</v>
      </c>
      <c r="AK11" s="141">
        <f>AK5-'Calcul PCE et PCE NA'!$B$4+'Calcul PCE et PCE NA'!$B$6</f>
        <v>2054</v>
      </c>
      <c r="AL11" s="141">
        <f>AL5-'Calcul PCE et PCE NA'!$B$4+'Calcul PCE et PCE NA'!$B$6</f>
        <v>2055</v>
      </c>
      <c r="AM11" s="141">
        <f>AM5-'Calcul PCE et PCE NA'!$B$4+'Calcul PCE et PCE NA'!$B$6</f>
        <v>2056</v>
      </c>
      <c r="AN11" s="141">
        <f>AN5-'Calcul PCE et PCE NA'!$B$4+'Calcul PCE et PCE NA'!$B$6</f>
        <v>2057</v>
      </c>
      <c r="AO11" s="141">
        <f>AO5-'Calcul PCE et PCE NA'!$B$4+'Calcul PCE et PCE NA'!$B$6</f>
        <v>2058</v>
      </c>
      <c r="AP11" s="141">
        <f>AP5-'Calcul PCE et PCE NA'!$B$4+'Calcul PCE et PCE NA'!$B$6</f>
        <v>2059</v>
      </c>
      <c r="AQ11" s="141">
        <f>AQ5-'Calcul PCE et PCE NA'!$B$4+'Calcul PCE et PCE NA'!$B$6</f>
        <v>2060</v>
      </c>
      <c r="AR11" s="141">
        <f>AR5-'Calcul PCE et PCE NA'!$B$4+'Calcul PCE et PCE NA'!$B$6</f>
        <v>2061</v>
      </c>
      <c r="AS11" s="141">
        <f>AS5-'Calcul PCE et PCE NA'!$B$4+'Calcul PCE et PCE NA'!$B$6</f>
        <v>2062</v>
      </c>
      <c r="AT11" s="141">
        <f>AT5-'Calcul PCE et PCE NA'!$B$4+'Calcul PCE et PCE NA'!$B$6</f>
        <v>2063</v>
      </c>
      <c r="AU11" s="141">
        <f>AU5-'Calcul PCE et PCE NA'!$B$4+'Calcul PCE et PCE NA'!$B$6</f>
        <v>2064</v>
      </c>
      <c r="AV11" s="141">
        <f>AV5-'Calcul PCE et PCE NA'!$B$4+'Calcul PCE et PCE NA'!$B$6</f>
        <v>2065</v>
      </c>
      <c r="AW11" s="141">
        <f>AW5-'Calcul PCE et PCE NA'!$B$4+'Calcul PCE et PCE NA'!$B$6</f>
        <v>2066</v>
      </c>
      <c r="AX11" s="141">
        <f>AX5-'Calcul PCE et PCE NA'!$B$4+'Calcul PCE et PCE NA'!$B$6</f>
        <v>2067</v>
      </c>
      <c r="AY11" s="141">
        <f>AY5-'Calcul PCE et PCE NA'!$B$4+'Calcul PCE et PCE NA'!$B$6</f>
        <v>2068</v>
      </c>
    </row>
    <row r="12" spans="1:111" s="141" customFormat="1" x14ac:dyDescent="0.3">
      <c r="A12" s="141" t="s">
        <v>119</v>
      </c>
      <c r="B12" s="141" t="e">
        <f>IF(B11&lt;0,0,HLOOKUP(B11+1,$B1:$DG2,2,0))</f>
        <v>#N/A</v>
      </c>
      <c r="C12" s="141" t="e">
        <f t="shared" ref="C12:AY12" si="1">IF(C11&lt;0,0,HLOOKUP(C11+1,$B1:$DG2,2,0))</f>
        <v>#N/A</v>
      </c>
      <c r="D12" s="141" t="e">
        <f t="shared" si="1"/>
        <v>#N/A</v>
      </c>
      <c r="E12" s="141" t="e">
        <f t="shared" si="1"/>
        <v>#N/A</v>
      </c>
      <c r="F12" s="141" t="e">
        <f t="shared" si="1"/>
        <v>#N/A</v>
      </c>
      <c r="G12" s="141" t="e">
        <f t="shared" si="1"/>
        <v>#N/A</v>
      </c>
      <c r="H12" s="141" t="e">
        <f t="shared" si="1"/>
        <v>#N/A</v>
      </c>
      <c r="I12" s="141" t="e">
        <f t="shared" si="1"/>
        <v>#N/A</v>
      </c>
      <c r="J12" s="141" t="e">
        <f t="shared" si="1"/>
        <v>#N/A</v>
      </c>
      <c r="K12" s="141" t="e">
        <f t="shared" si="1"/>
        <v>#N/A</v>
      </c>
      <c r="L12" s="141" t="e">
        <f t="shared" si="1"/>
        <v>#N/A</v>
      </c>
      <c r="M12" s="141" t="e">
        <f t="shared" si="1"/>
        <v>#N/A</v>
      </c>
      <c r="N12" s="141" t="e">
        <f t="shared" si="1"/>
        <v>#N/A</v>
      </c>
      <c r="O12" s="141" t="e">
        <f t="shared" si="1"/>
        <v>#N/A</v>
      </c>
      <c r="P12" s="141" t="e">
        <f t="shared" si="1"/>
        <v>#N/A</v>
      </c>
      <c r="Q12" s="141" t="e">
        <f t="shared" si="1"/>
        <v>#N/A</v>
      </c>
      <c r="R12" s="141" t="e">
        <f t="shared" si="1"/>
        <v>#N/A</v>
      </c>
      <c r="S12" s="141" t="e">
        <f t="shared" si="1"/>
        <v>#N/A</v>
      </c>
      <c r="T12" s="141" t="e">
        <f t="shared" si="1"/>
        <v>#N/A</v>
      </c>
      <c r="U12" s="141" t="e">
        <f t="shared" si="1"/>
        <v>#N/A</v>
      </c>
      <c r="V12" s="141" t="e">
        <f t="shared" si="1"/>
        <v>#N/A</v>
      </c>
      <c r="W12" s="141" t="e">
        <f t="shared" si="1"/>
        <v>#N/A</v>
      </c>
      <c r="X12" s="141" t="e">
        <f t="shared" si="1"/>
        <v>#N/A</v>
      </c>
      <c r="Y12" s="141" t="e">
        <f t="shared" si="1"/>
        <v>#N/A</v>
      </c>
      <c r="Z12" s="141" t="e">
        <f t="shared" si="1"/>
        <v>#N/A</v>
      </c>
      <c r="AA12" s="141" t="e">
        <f t="shared" si="1"/>
        <v>#N/A</v>
      </c>
      <c r="AB12" s="141" t="e">
        <f t="shared" si="1"/>
        <v>#N/A</v>
      </c>
      <c r="AC12" s="141" t="e">
        <f t="shared" si="1"/>
        <v>#N/A</v>
      </c>
      <c r="AD12" s="141" t="e">
        <f t="shared" si="1"/>
        <v>#N/A</v>
      </c>
      <c r="AE12" s="141" t="e">
        <f t="shared" si="1"/>
        <v>#N/A</v>
      </c>
      <c r="AF12" s="141" t="e">
        <f t="shared" si="1"/>
        <v>#N/A</v>
      </c>
      <c r="AG12" s="141" t="e">
        <f t="shared" si="1"/>
        <v>#N/A</v>
      </c>
      <c r="AH12" s="141" t="e">
        <f t="shared" si="1"/>
        <v>#N/A</v>
      </c>
      <c r="AI12" s="141" t="e">
        <f t="shared" si="1"/>
        <v>#N/A</v>
      </c>
      <c r="AJ12" s="141" t="e">
        <f t="shared" si="1"/>
        <v>#N/A</v>
      </c>
      <c r="AK12" s="141" t="e">
        <f t="shared" si="1"/>
        <v>#N/A</v>
      </c>
      <c r="AL12" s="141" t="e">
        <f t="shared" si="1"/>
        <v>#N/A</v>
      </c>
      <c r="AM12" s="141" t="e">
        <f t="shared" si="1"/>
        <v>#N/A</v>
      </c>
      <c r="AN12" s="141" t="e">
        <f t="shared" si="1"/>
        <v>#N/A</v>
      </c>
      <c r="AO12" s="141" t="e">
        <f t="shared" si="1"/>
        <v>#N/A</v>
      </c>
      <c r="AP12" s="141" t="e">
        <f t="shared" si="1"/>
        <v>#N/A</v>
      </c>
      <c r="AQ12" s="141" t="e">
        <f t="shared" si="1"/>
        <v>#N/A</v>
      </c>
      <c r="AR12" s="141" t="e">
        <f t="shared" si="1"/>
        <v>#N/A</v>
      </c>
      <c r="AS12" s="141" t="e">
        <f t="shared" si="1"/>
        <v>#N/A</v>
      </c>
      <c r="AT12" s="141" t="e">
        <f t="shared" si="1"/>
        <v>#N/A</v>
      </c>
      <c r="AU12" s="141" t="e">
        <f t="shared" si="1"/>
        <v>#N/A</v>
      </c>
      <c r="AV12" s="141" t="e">
        <f t="shared" si="1"/>
        <v>#N/A</v>
      </c>
      <c r="AW12" s="141" t="e">
        <f t="shared" si="1"/>
        <v>#N/A</v>
      </c>
      <c r="AX12" s="141" t="e">
        <f t="shared" si="1"/>
        <v>#N/A</v>
      </c>
      <c r="AY12" s="141" t="e">
        <f t="shared" si="1"/>
        <v>#N/A</v>
      </c>
    </row>
    <row r="14" spans="1:111" x14ac:dyDescent="0.3">
      <c r="A14" s="86"/>
      <c r="B14" s="7" t="s">
        <v>120</v>
      </c>
      <c r="C14" s="7" t="s">
        <v>121</v>
      </c>
      <c r="E14" s="249" t="s">
        <v>122</v>
      </c>
      <c r="F14" s="249"/>
      <c r="G14" s="249"/>
    </row>
    <row r="15" spans="1:111" x14ac:dyDescent="0.3">
      <c r="A15" s="7" t="s">
        <v>123</v>
      </c>
      <c r="B15" s="158">
        <v>2021</v>
      </c>
      <c r="C15" s="158">
        <v>2023</v>
      </c>
      <c r="E15" s="249"/>
      <c r="F15" s="249"/>
      <c r="G15" s="249"/>
    </row>
    <row r="16" spans="1:111" x14ac:dyDescent="0.3">
      <c r="A16" s="7" t="s">
        <v>124</v>
      </c>
      <c r="B16" s="252">
        <f>IF(C15-B15=0,HLOOKUP(B15,B5:AY9,2,0),IF(C15-B15=1,(HLOOKUP(B15,B5:AY9,2,0)+HLOOKUP(B15+1,B5:AY9,2,0))/2,(HLOOKUP(B15,B5:AY9,2,0)+HLOOKUP(B15+1,B5:AY9,2,0)+HLOOKUP(B15+2,B5:AY9,2,0))/3))</f>
        <v>0</v>
      </c>
      <c r="C16" s="253"/>
      <c r="E16" s="249"/>
      <c r="F16" s="249"/>
      <c r="G16" s="249"/>
    </row>
    <row r="17" spans="1:7" x14ac:dyDescent="0.3">
      <c r="A17" s="7" t="s">
        <v>125</v>
      </c>
      <c r="B17" s="252">
        <f>IF(C15-B15=0,HLOOKUP(B15,B5:AY9,3,0),IF(C15-B15=1,(HLOOKUP(B15,B5:AY9,3,0)+HLOOKUP(B15+1,B5:AY9,3,0))/2,(HLOOKUP(B15,B5:AY9,3,0)+HLOOKUP(B15+1,B5:AY9,3,0)+HLOOKUP(B15+2,B5:AY9,3,0))/3))</f>
        <v>0</v>
      </c>
      <c r="C17" s="253"/>
      <c r="E17" s="249"/>
      <c r="F17" s="249"/>
      <c r="G17" s="249"/>
    </row>
    <row r="18" spans="1:7" x14ac:dyDescent="0.3">
      <c r="A18" s="7" t="s">
        <v>126</v>
      </c>
      <c r="B18" s="250">
        <f>IF(C15-B15=0,HLOOKUP(B15,B5:AY9,5,0),IF(C15-B15=1,(HLOOKUP(B15,B5:AY9,5,0)+HLOOKUP(B15+1,B5:AY9,5,0))/2,(HLOOKUP(B15,B5:AY9,5,0)+HLOOKUP(B15+1,B5:AY9,5,0)+HLOOKUP(B15+2,B5:AY9,5,0))/3))</f>
        <v>0</v>
      </c>
      <c r="C18" s="250"/>
      <c r="E18" s="249"/>
      <c r="F18" s="249"/>
      <c r="G18" s="249"/>
    </row>
    <row r="19" spans="1:7" x14ac:dyDescent="0.3">
      <c r="A19" s="7" t="s">
        <v>127</v>
      </c>
      <c r="B19" s="251" t="e">
        <f>IF(C15-B15=0,HLOOKUP(B15,B5:AY12,8,0),IF(C15-B15=1,(HLOOKUP(B15,B5:AY12,8,0)+HLOOKUP(B15+1,B5:AY12,8,0))/2,(HLOOKUP(B15,B5:AY12,8,0)+HLOOKUP(B15+1,B5:AY12,8,0)+HLOOKUP(B15+2,B5:AY12,8,0))/3))</f>
        <v>#N/A</v>
      </c>
      <c r="C19" s="251"/>
      <c r="E19" s="249"/>
      <c r="F19" s="249"/>
      <c r="G19" s="249"/>
    </row>
    <row r="20" spans="1:7" ht="26.4" customHeight="1" x14ac:dyDescent="0.3">
      <c r="A20" s="9" t="s">
        <v>128</v>
      </c>
      <c r="B20" s="248" t="e">
        <f>B19-B18</f>
        <v>#N/A</v>
      </c>
      <c r="C20" s="248"/>
      <c r="E20" s="249"/>
      <c r="F20" s="249"/>
      <c r="G20" s="249"/>
    </row>
    <row r="21" spans="1:7" ht="26.4" customHeight="1" x14ac:dyDescent="0.3">
      <c r="A21" s="9" t="s">
        <v>129</v>
      </c>
      <c r="B21" s="248" t="e">
        <f>MIN(B22,B20*5)</f>
        <v>#N/A</v>
      </c>
      <c r="C21" s="248"/>
      <c r="E21" s="249"/>
      <c r="F21" s="249"/>
      <c r="G21" s="249"/>
    </row>
    <row r="22" spans="1:7" x14ac:dyDescent="0.3">
      <c r="A22" s="170" t="s">
        <v>130</v>
      </c>
      <c r="B22" s="247">
        <f>IF(HLOOKUP(C15,E5:M12,7,0)&lt;=5,10,IF(HLOOKUP(C15,E5:M12,7,0)&lt;=10,15,20))</f>
        <v>20</v>
      </c>
      <c r="C22" s="247"/>
    </row>
  </sheetData>
  <mergeCells count="8">
    <mergeCell ref="B22:C22"/>
    <mergeCell ref="B20:C20"/>
    <mergeCell ref="B21:C21"/>
    <mergeCell ref="E14:G21"/>
    <mergeCell ref="B18:C18"/>
    <mergeCell ref="B19:C19"/>
    <mergeCell ref="B16:C16"/>
    <mergeCell ref="B17:C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BC00B-9266-4C2A-BBCE-3815EA5A3CA3}">
  <dimension ref="A2:M80"/>
  <sheetViews>
    <sheetView topLeftCell="A45" zoomScale="85" zoomScaleNormal="85" workbookViewId="0">
      <selection activeCell="D68" sqref="D68"/>
    </sheetView>
  </sheetViews>
  <sheetFormatPr baseColWidth="10" defaultColWidth="11.44140625" defaultRowHeight="14.4" x14ac:dyDescent="0.3"/>
  <cols>
    <col min="1" max="1" width="24.44140625" customWidth="1"/>
    <col min="2" max="2" width="32.88671875" customWidth="1"/>
    <col min="3" max="3" width="19" customWidth="1"/>
    <col min="4" max="4" width="20.88671875" customWidth="1"/>
    <col min="5" max="5" width="22.44140625" customWidth="1"/>
    <col min="6" max="6" width="14" bestFit="1" customWidth="1"/>
    <col min="7" max="7" width="19" customWidth="1"/>
    <col min="10" max="10" width="28.6640625" customWidth="1"/>
    <col min="13" max="13" width="21.6640625" customWidth="1"/>
  </cols>
  <sheetData>
    <row r="2" spans="1:13" ht="25.8" x14ac:dyDescent="0.5">
      <c r="A2" s="254" t="s">
        <v>131</v>
      </c>
      <c r="B2" s="254"/>
      <c r="C2" s="254"/>
      <c r="D2" s="254"/>
      <c r="E2" s="254"/>
      <c r="F2" s="254"/>
      <c r="G2" s="254"/>
      <c r="H2" s="254"/>
      <c r="I2" s="254"/>
      <c r="J2" s="254"/>
      <c r="K2" s="254"/>
      <c r="L2" s="254"/>
      <c r="M2" s="254"/>
    </row>
    <row r="4" spans="1:13" ht="23.4" x14ac:dyDescent="0.3">
      <c r="A4" s="230" t="s">
        <v>132</v>
      </c>
      <c r="B4" s="230"/>
      <c r="C4" s="230"/>
      <c r="D4" s="230"/>
      <c r="E4" s="230"/>
      <c r="F4" s="230"/>
      <c r="G4" s="230"/>
      <c r="H4" s="230"/>
      <c r="I4" s="230"/>
      <c r="J4" s="230"/>
      <c r="K4" s="230"/>
      <c r="L4" s="230"/>
      <c r="M4" s="230"/>
    </row>
    <row r="6" spans="1:13" s="32" customFormat="1" ht="23.4" x14ac:dyDescent="0.3">
      <c r="A6" s="230" t="s">
        <v>133</v>
      </c>
      <c r="B6" s="230"/>
      <c r="C6" s="230"/>
      <c r="D6" s="230"/>
      <c r="E6" s="230"/>
      <c r="F6" s="230"/>
      <c r="G6" s="230"/>
      <c r="H6" s="230"/>
      <c r="I6" s="230"/>
      <c r="J6" s="230"/>
      <c r="K6" s="230"/>
      <c r="L6" s="230"/>
      <c r="M6" s="230"/>
    </row>
    <row r="7" spans="1:13" s="32" customFormat="1" ht="15" thickBot="1" x14ac:dyDescent="0.35">
      <c r="A7" s="72"/>
      <c r="B7" s="72"/>
      <c r="C7" s="72"/>
      <c r="D7" s="72"/>
      <c r="E7" s="72"/>
      <c r="F7" s="72"/>
      <c r="G7" s="72"/>
      <c r="H7" s="72"/>
      <c r="I7" s="72"/>
      <c r="J7" s="72"/>
    </row>
    <row r="8" spans="1:13" s="32" customFormat="1" ht="24.6" thickBot="1" x14ac:dyDescent="0.35">
      <c r="A8" s="44" t="s">
        <v>134</v>
      </c>
      <c r="B8" s="44" t="s">
        <v>135</v>
      </c>
      <c r="C8" s="44" t="s">
        <v>136</v>
      </c>
      <c r="D8" s="23" t="s">
        <v>68</v>
      </c>
      <c r="E8" s="24" t="s">
        <v>58</v>
      </c>
      <c r="F8" s="72"/>
      <c r="G8" s="44" t="s">
        <v>137</v>
      </c>
      <c r="H8" s="156" t="s">
        <v>83</v>
      </c>
      <c r="I8" s="72"/>
      <c r="J8" s="25" t="s">
        <v>138</v>
      </c>
      <c r="M8" s="25" t="s">
        <v>139</v>
      </c>
    </row>
    <row r="9" spans="1:13" s="32" customFormat="1" ht="28.95" customHeight="1" thickBot="1" x14ac:dyDescent="0.35">
      <c r="A9" s="150"/>
      <c r="B9" s="150"/>
      <c r="C9" s="151"/>
      <c r="D9" s="74" t="str">
        <f>IF(B9="","",VLOOKUP(B9,'Données Bureaux'!$B$214:$F$233,5,FALSE))</f>
        <v/>
      </c>
      <c r="E9" s="82" t="str">
        <f>IF(C9="","",C9*D9/'ID bâtiment '!$D$18)</f>
        <v/>
      </c>
      <c r="G9" s="44" t="s">
        <v>140</v>
      </c>
      <c r="H9" s="100">
        <f>IF(H8="Oui",2,0)</f>
        <v>0</v>
      </c>
      <c r="J9" s="102" t="e">
        <f>'Innovation Bureaux'!E18*'ID bâtiment '!D18/'ID bâtiment '!D32</f>
        <v>#DIV/0!</v>
      </c>
      <c r="M9" s="102">
        <f>'Innovation Bureaux'!E18</f>
        <v>0</v>
      </c>
    </row>
    <row r="10" spans="1:13" s="32" customFormat="1" ht="24.6" customHeight="1" thickBot="1" x14ac:dyDescent="0.35">
      <c r="A10" s="150"/>
      <c r="B10" s="150"/>
      <c r="C10" s="151"/>
      <c r="D10" s="74" t="str">
        <f>IF(B10="","",VLOOKUP(B10,'Données Bureaux'!$B$214:$F$233,5,FALSE))</f>
        <v/>
      </c>
      <c r="E10" s="82" t="str">
        <f>IF(C10="","",C10*D10/'ID bâtiment '!$D$18)</f>
        <v/>
      </c>
      <c r="M10" s="72"/>
    </row>
    <row r="11" spans="1:13" s="32" customFormat="1" ht="35.4" customHeight="1" thickBot="1" x14ac:dyDescent="0.35">
      <c r="A11" s="150"/>
      <c r="B11" s="150"/>
      <c r="C11" s="151"/>
      <c r="D11" s="74" t="str">
        <f>IF(B11="","",VLOOKUP(B11,'Données Bureaux'!$B$214:$F$233,5,FALSE))</f>
        <v/>
      </c>
      <c r="E11" s="82" t="str">
        <f>IF(C11="","",C11*D11/'ID bâtiment '!$D$18)</f>
        <v/>
      </c>
      <c r="G11" s="269" t="s">
        <v>141</v>
      </c>
      <c r="H11" s="275"/>
      <c r="I11" s="275"/>
      <c r="J11" s="270"/>
    </row>
    <row r="12" spans="1:13" s="32" customFormat="1" ht="39" customHeight="1" thickBot="1" x14ac:dyDescent="0.35">
      <c r="A12" s="150"/>
      <c r="B12" s="150"/>
      <c r="C12" s="151"/>
      <c r="D12" s="74" t="str">
        <f>IF(B12="","",VLOOKUP(B12,'Données Bureaux'!$B$214:$F$233,5,FALSE))</f>
        <v/>
      </c>
      <c r="E12" s="82" t="str">
        <f>IF(C12="","",C12*D12/'ID bâtiment '!$D$18)</f>
        <v/>
      </c>
      <c r="G12" s="276"/>
      <c r="H12" s="277"/>
      <c r="I12" s="277"/>
      <c r="J12" s="278"/>
    </row>
    <row r="13" spans="1:13" s="32" customFormat="1" ht="24" customHeight="1" thickBot="1" x14ac:dyDescent="0.35">
      <c r="A13" s="150"/>
      <c r="B13" s="150"/>
      <c r="C13" s="151"/>
      <c r="D13" s="74" t="str">
        <f>IF(B13="","",VLOOKUP(B13,'Données Bureaux'!$B$214:$F$233,5,FALSE))</f>
        <v/>
      </c>
      <c r="E13" s="82" t="str">
        <f>IF(C13="","",C13*D13/'ID bâtiment '!$D$18)</f>
        <v/>
      </c>
    </row>
    <row r="14" spans="1:13" s="32" customFormat="1" ht="19.2" customHeight="1" thickBot="1" x14ac:dyDescent="0.35">
      <c r="A14" s="150"/>
      <c r="B14" s="150"/>
      <c r="C14" s="151"/>
      <c r="D14" s="74" t="str">
        <f>IF(B14="","",VLOOKUP(B14,'Données Bureaux'!$B$214:$F$233,5,FALSE))</f>
        <v/>
      </c>
      <c r="E14" s="82" t="str">
        <f>IF(C14="","",C14*D14/'ID bâtiment '!$D$18)</f>
        <v/>
      </c>
    </row>
    <row r="15" spans="1:13" s="32" customFormat="1" ht="25.2" customHeight="1" thickBot="1" x14ac:dyDescent="0.35">
      <c r="A15" s="153"/>
      <c r="B15" s="153"/>
      <c r="C15" s="151"/>
      <c r="D15" s="74" t="str">
        <f>IF(B15="","",VLOOKUP(B15,'Données Bureaux'!$B$214:$F$233,5,FALSE))</f>
        <v/>
      </c>
      <c r="E15" s="82" t="str">
        <f>IF(C15="","",C15*D15/'ID bâtiment '!$D$18)</f>
        <v/>
      </c>
      <c r="G15" s="257" t="s">
        <v>142</v>
      </c>
      <c r="H15" s="258"/>
      <c r="I15" s="258"/>
      <c r="J15" s="258"/>
      <c r="K15" s="259"/>
    </row>
    <row r="16" spans="1:13" s="32" customFormat="1" ht="25.95" customHeight="1" thickBot="1" x14ac:dyDescent="0.35">
      <c r="A16" s="153"/>
      <c r="B16" s="153"/>
      <c r="C16" s="151"/>
      <c r="D16" s="74" t="str">
        <f>IF(B16="","",VLOOKUP(B16,'Données Bureaux'!$B$214:$F$233,5,FALSE))</f>
        <v/>
      </c>
      <c r="E16" s="82" t="str">
        <f>IF(C16="","",C16*D16/'ID bâtiment '!$D$18)</f>
        <v/>
      </c>
      <c r="G16" s="260"/>
      <c r="H16" s="261"/>
      <c r="I16" s="261"/>
      <c r="J16" s="261"/>
      <c r="K16" s="262"/>
    </row>
    <row r="17" spans="1:13" s="32" customFormat="1" ht="31.95" customHeight="1" thickBot="1" x14ac:dyDescent="0.35">
      <c r="A17" s="152"/>
      <c r="B17" s="154"/>
      <c r="C17" s="151"/>
      <c r="D17" s="74" t="str">
        <f>IF(B17="","",VLOOKUP(B17,'Données Bureaux'!$B$214:$F$233,5,FALSE))</f>
        <v/>
      </c>
      <c r="E17" s="82" t="str">
        <f>IF(C17="","",C17*D17/'ID bâtiment '!$D$18)</f>
        <v/>
      </c>
      <c r="G17" s="263"/>
      <c r="H17" s="264"/>
      <c r="I17" s="264"/>
      <c r="J17" s="264"/>
      <c r="K17" s="265"/>
    </row>
    <row r="18" spans="1:13" s="32" customFormat="1" ht="15" thickBot="1" x14ac:dyDescent="0.35">
      <c r="A18" s="72"/>
      <c r="B18" s="72"/>
      <c r="C18" s="72"/>
      <c r="D18" s="80" t="s">
        <v>71</v>
      </c>
      <c r="E18" s="83">
        <f>SUM(E9:E17)</f>
        <v>0</v>
      </c>
    </row>
    <row r="19" spans="1:13" s="32" customFormat="1" x14ac:dyDescent="0.3">
      <c r="A19" s="72"/>
      <c r="B19" s="72"/>
      <c r="C19" s="72"/>
      <c r="D19" s="72"/>
      <c r="E19" s="72"/>
    </row>
    <row r="20" spans="1:13" s="32" customFormat="1" ht="23.4" x14ac:dyDescent="0.3">
      <c r="A20" s="230" t="s">
        <v>143</v>
      </c>
      <c r="B20" s="230"/>
      <c r="C20" s="230"/>
      <c r="D20" s="230"/>
      <c r="E20" s="230"/>
      <c r="F20" s="230"/>
      <c r="G20" s="230"/>
      <c r="H20" s="230"/>
      <c r="I20" s="230"/>
      <c r="J20" s="230"/>
      <c r="K20" s="230"/>
      <c r="L20" s="230"/>
      <c r="M20" s="230"/>
    </row>
    <row r="21" spans="1:13" s="32" customFormat="1" x14ac:dyDescent="0.3">
      <c r="A21"/>
      <c r="B21"/>
      <c r="C21"/>
      <c r="D21"/>
      <c r="E21"/>
      <c r="F21"/>
      <c r="G21"/>
      <c r="H21"/>
      <c r="I21"/>
      <c r="J21"/>
      <c r="K21"/>
      <c r="L21"/>
      <c r="M21"/>
    </row>
    <row r="22" spans="1:13" s="32" customFormat="1" x14ac:dyDescent="0.3">
      <c r="A22"/>
      <c r="B22"/>
      <c r="C22"/>
      <c r="D22" s="44" t="s">
        <v>144</v>
      </c>
      <c r="E22" s="44" t="s">
        <v>140</v>
      </c>
      <c r="F22"/>
      <c r="G22"/>
      <c r="H22"/>
      <c r="I22"/>
      <c r="J22"/>
      <c r="K22"/>
      <c r="L22"/>
      <c r="M22"/>
    </row>
    <row r="23" spans="1:13" x14ac:dyDescent="0.3">
      <c r="A23" s="267" t="s">
        <v>145</v>
      </c>
      <c r="B23" s="267"/>
      <c r="C23" s="267"/>
      <c r="D23" s="157"/>
      <c r="E23" s="100">
        <f>IF(D23="Oui",1,0)</f>
        <v>0</v>
      </c>
    </row>
    <row r="25" spans="1:13" ht="23.4" x14ac:dyDescent="0.3">
      <c r="A25" s="230" t="s">
        <v>146</v>
      </c>
      <c r="B25" s="230"/>
      <c r="C25" s="230"/>
      <c r="D25" s="230"/>
      <c r="E25" s="230"/>
      <c r="F25" s="230"/>
      <c r="G25" s="230"/>
      <c r="H25" s="230"/>
      <c r="I25" s="230"/>
      <c r="J25" s="230"/>
      <c r="K25" s="230"/>
      <c r="L25" s="230"/>
      <c r="M25" s="230"/>
    </row>
    <row r="27" spans="1:13" ht="24" customHeight="1" x14ac:dyDescent="0.3">
      <c r="B27" s="267" t="s">
        <v>147</v>
      </c>
      <c r="C27" s="267"/>
      <c r="D27" s="267"/>
      <c r="E27" s="267"/>
      <c r="F27" s="41" t="s">
        <v>148</v>
      </c>
    </row>
    <row r="28" spans="1:13" x14ac:dyDescent="0.3">
      <c r="B28" s="268"/>
      <c r="C28" s="268"/>
      <c r="D28" s="268"/>
      <c r="E28" s="268"/>
      <c r="F28" s="42">
        <f>B28</f>
        <v>0</v>
      </c>
    </row>
    <row r="30" spans="1:13" ht="25.95" customHeight="1" x14ac:dyDescent="0.3">
      <c r="B30" s="267" t="s">
        <v>149</v>
      </c>
      <c r="C30" s="267"/>
      <c r="D30" s="267" t="s">
        <v>150</v>
      </c>
      <c r="E30" s="267"/>
      <c r="F30" s="41" t="s">
        <v>148</v>
      </c>
    </row>
    <row r="31" spans="1:13" x14ac:dyDescent="0.3">
      <c r="B31" s="266"/>
      <c r="C31" s="266"/>
      <c r="D31" s="266"/>
      <c r="E31" s="266"/>
      <c r="F31" s="42">
        <f>IF(B31=0,0,IF(D31&gt;=3*'Données Bureaux'!H178,3,IF(D31&gt;=2*'Données Bureaux'!H178,2,IF(D31&gt;='Données Bureaux'!H178,1,0))))</f>
        <v>0</v>
      </c>
    </row>
    <row r="33" spans="1:13" ht="21.6" customHeight="1" x14ac:dyDescent="0.3">
      <c r="B33" s="269" t="s">
        <v>151</v>
      </c>
      <c r="C33" s="270"/>
      <c r="D33" s="269" t="s">
        <v>152</v>
      </c>
      <c r="E33" s="270"/>
      <c r="F33" s="41" t="s">
        <v>148</v>
      </c>
    </row>
    <row r="34" spans="1:13" x14ac:dyDescent="0.3">
      <c r="B34" s="271">
        <f>'ID bâtiment '!D32</f>
        <v>0</v>
      </c>
      <c r="C34" s="272"/>
      <c r="D34" s="273"/>
      <c r="E34" s="274"/>
      <c r="F34" s="42">
        <f>IF(B34=0,0,IF(D34&gt;=3*'Données Bureaux'!H175,3,IF(D34&gt;=2*'Données Bureaux'!H175,2,IF(D34&gt;='Données Bureaux'!H175,1,0))))</f>
        <v>0</v>
      </c>
    </row>
    <row r="36" spans="1:13" s="32" customFormat="1" ht="23.4" x14ac:dyDescent="0.3">
      <c r="A36" s="230" t="s">
        <v>153</v>
      </c>
      <c r="B36" s="230"/>
      <c r="C36" s="230"/>
      <c r="D36" s="230"/>
      <c r="E36" s="230"/>
      <c r="F36" s="230"/>
      <c r="G36" s="230"/>
      <c r="H36" s="230"/>
      <c r="I36" s="230"/>
      <c r="J36" s="230"/>
      <c r="K36" s="230"/>
      <c r="L36" s="230"/>
      <c r="M36" s="230"/>
    </row>
    <row r="37" spans="1:13" s="32" customFormat="1" x14ac:dyDescent="0.3">
      <c r="A37" s="72"/>
      <c r="B37" s="72"/>
      <c r="C37" s="72"/>
      <c r="D37" s="72"/>
      <c r="E37" s="72"/>
      <c r="F37" s="72"/>
      <c r="G37" s="72"/>
      <c r="H37" s="72"/>
      <c r="I37" s="72"/>
      <c r="J37" s="72"/>
      <c r="K37" s="77"/>
    </row>
    <row r="38" spans="1:13" s="32" customFormat="1" ht="24.6" customHeight="1" x14ac:dyDescent="0.3">
      <c r="A38" s="44" t="s">
        <v>62</v>
      </c>
      <c r="B38" s="267" t="s">
        <v>154</v>
      </c>
      <c r="C38" s="267"/>
      <c r="D38" s="41" t="s">
        <v>155</v>
      </c>
      <c r="E38" s="41" t="s">
        <v>156</v>
      </c>
      <c r="G38" s="44" t="s">
        <v>144</v>
      </c>
      <c r="H38" s="156" t="s">
        <v>83</v>
      </c>
      <c r="J38" s="72"/>
      <c r="M38" s="115" t="s">
        <v>157</v>
      </c>
    </row>
    <row r="39" spans="1:13" s="32" customFormat="1" ht="22.95" customHeight="1" x14ac:dyDescent="0.3">
      <c r="A39" s="155" t="s">
        <v>158</v>
      </c>
      <c r="B39" s="283"/>
      <c r="C39" s="283"/>
      <c r="D39" s="116">
        <f>IF(A39="",0,VLOOKUP(A39,'Données Bureaux'!$B$202:$F$204,5,FALSE))</f>
        <v>6.29</v>
      </c>
      <c r="E39" s="117" t="e">
        <f>B39*D39/'ID bâtiment '!$D$18</f>
        <v>#DIV/0!</v>
      </c>
      <c r="G39" s="44" t="s">
        <v>140</v>
      </c>
      <c r="H39" s="100">
        <f>IF(H38="Oui",1,0)</f>
        <v>0</v>
      </c>
      <c r="J39" s="72"/>
      <c r="M39" s="84" t="e">
        <f>(E42)</f>
        <v>#DIV/0!</v>
      </c>
    </row>
    <row r="40" spans="1:13" s="32" customFormat="1" ht="22.95" customHeight="1" x14ac:dyDescent="0.3">
      <c r="A40" s="155" t="s">
        <v>159</v>
      </c>
      <c r="B40" s="255"/>
      <c r="C40" s="256"/>
      <c r="D40" s="116">
        <f>IF(A40="",0,VLOOKUP(A40,'Données Bureaux'!$B$202:$F$204,5,FALSE))</f>
        <v>0.51</v>
      </c>
      <c r="E40" s="117" t="e">
        <f>B40*D40/'ID bâtiment '!$D$18</f>
        <v>#DIV/0!</v>
      </c>
      <c r="J40" s="72"/>
      <c r="M40" s="72"/>
    </row>
    <row r="41" spans="1:13" s="32" customFormat="1" ht="26.4" customHeight="1" x14ac:dyDescent="0.3">
      <c r="A41" s="155" t="s">
        <v>160</v>
      </c>
      <c r="B41" s="283"/>
      <c r="C41" s="283"/>
      <c r="D41" s="116">
        <f>IF(A41="",0,VLOOKUP(A41,'Données Bureaux'!$B$202:$F$204,5,FALSE))</f>
        <v>1.35</v>
      </c>
      <c r="E41" s="117" t="e">
        <f>B41*D41/'ID bâtiment '!$D$18</f>
        <v>#DIV/0!</v>
      </c>
      <c r="J41" s="72"/>
      <c r="K41" s="77"/>
    </row>
    <row r="42" spans="1:13" s="32" customFormat="1" x14ac:dyDescent="0.3">
      <c r="D42" s="118" t="s">
        <v>71</v>
      </c>
      <c r="E42" s="117" t="e">
        <f>SUM(E39:E41)</f>
        <v>#DIV/0!</v>
      </c>
      <c r="J42" s="72"/>
      <c r="K42" s="77"/>
    </row>
    <row r="44" spans="1:13" s="32" customFormat="1" x14ac:dyDescent="0.3"/>
    <row r="45" spans="1:13" s="32" customFormat="1" ht="23.4" x14ac:dyDescent="0.3">
      <c r="A45" s="230" t="s">
        <v>161</v>
      </c>
      <c r="B45" s="230"/>
      <c r="C45" s="230"/>
      <c r="D45" s="230"/>
      <c r="E45" s="230"/>
      <c r="F45" s="230"/>
      <c r="G45" s="230"/>
      <c r="H45" s="230"/>
      <c r="I45" s="230"/>
      <c r="J45" s="230"/>
      <c r="K45" s="230"/>
      <c r="L45" s="230"/>
      <c r="M45" s="230"/>
    </row>
    <row r="46" spans="1:13" s="32" customFormat="1" x14ac:dyDescent="0.3">
      <c r="A46"/>
      <c r="B46"/>
      <c r="C46"/>
      <c r="D46"/>
      <c r="E46"/>
      <c r="F46"/>
      <c r="G46"/>
      <c r="H46"/>
      <c r="I46"/>
      <c r="J46"/>
      <c r="K46"/>
      <c r="L46"/>
      <c r="M46"/>
    </row>
    <row r="47" spans="1:13" x14ac:dyDescent="0.3">
      <c r="D47" s="44" t="s">
        <v>162</v>
      </c>
      <c r="E47" s="44" t="s">
        <v>140</v>
      </c>
    </row>
    <row r="48" spans="1:13" ht="21" customHeight="1" x14ac:dyDescent="0.3">
      <c r="A48" s="267" t="s">
        <v>163</v>
      </c>
      <c r="B48" s="267"/>
      <c r="C48" s="267"/>
      <c r="D48" s="157"/>
      <c r="E48" s="100">
        <f>IF(D48&gt;=0.2,1,0)</f>
        <v>0</v>
      </c>
    </row>
    <row r="50" spans="1:13" ht="23.4" x14ac:dyDescent="0.3">
      <c r="A50" s="230" t="s">
        <v>164</v>
      </c>
      <c r="B50" s="230"/>
      <c r="C50" s="230"/>
      <c r="D50" s="230"/>
      <c r="E50" s="230"/>
      <c r="F50" s="230"/>
      <c r="G50" s="230"/>
      <c r="H50" s="230"/>
      <c r="I50" s="230"/>
      <c r="J50" s="230"/>
      <c r="K50" s="230"/>
      <c r="L50" s="230"/>
      <c r="M50" s="230"/>
    </row>
    <row r="52" spans="1:13" ht="14.4" customHeight="1" x14ac:dyDescent="0.3">
      <c r="A52" s="279" t="s">
        <v>165</v>
      </c>
      <c r="B52" s="279"/>
      <c r="C52" s="279"/>
      <c r="D52" s="281" t="s">
        <v>83</v>
      </c>
      <c r="E52" s="44" t="s">
        <v>140</v>
      </c>
      <c r="F52" s="279" t="s">
        <v>166</v>
      </c>
      <c r="G52" s="279"/>
      <c r="H52" s="281"/>
      <c r="I52" s="281"/>
      <c r="J52" s="281"/>
      <c r="K52" s="281"/>
      <c r="L52" s="281"/>
      <c r="M52" s="281"/>
    </row>
    <row r="53" spans="1:13" x14ac:dyDescent="0.3">
      <c r="A53" s="280"/>
      <c r="B53" s="280"/>
      <c r="C53" s="280"/>
      <c r="D53" s="282"/>
      <c r="E53" s="100">
        <f>IF(D52="Oui",1,0)</f>
        <v>0</v>
      </c>
      <c r="F53" s="280"/>
      <c r="G53" s="280"/>
      <c r="H53" s="282"/>
      <c r="I53" s="282"/>
      <c r="J53" s="282"/>
      <c r="K53" s="282"/>
      <c r="L53" s="282"/>
      <c r="M53" s="282"/>
    </row>
    <row r="55" spans="1:13" ht="15" customHeight="1" x14ac:dyDescent="0.3"/>
    <row r="57" spans="1:13" ht="23.4" x14ac:dyDescent="0.3">
      <c r="A57" s="230" t="s">
        <v>167</v>
      </c>
      <c r="B57" s="230"/>
      <c r="C57" s="230"/>
      <c r="D57" s="230"/>
      <c r="E57" s="230"/>
      <c r="F57" s="230"/>
      <c r="G57" s="230"/>
      <c r="H57" s="230"/>
      <c r="I57" s="230"/>
      <c r="J57" s="230"/>
      <c r="K57" s="230"/>
      <c r="L57" s="230"/>
      <c r="M57" s="230"/>
    </row>
    <row r="59" spans="1:13" ht="19.2" customHeight="1" x14ac:dyDescent="0.3">
      <c r="B59" s="44" t="s">
        <v>168</v>
      </c>
      <c r="C59" s="267" t="s">
        <v>169</v>
      </c>
      <c r="D59" s="267"/>
    </row>
    <row r="60" spans="1:13" x14ac:dyDescent="0.3">
      <c r="B60" s="97" t="e">
        <f>'Calculs Bureaux'!N43</f>
        <v>#DIV/0!</v>
      </c>
      <c r="C60" s="288" t="e">
        <f>IF(B60=0,0,IF(B60&lt;1.5,1,0))</f>
        <v>#DIV/0!</v>
      </c>
      <c r="D60" s="288"/>
    </row>
    <row r="64" spans="1:13" ht="23.4" x14ac:dyDescent="0.3">
      <c r="A64" s="230" t="s">
        <v>170</v>
      </c>
      <c r="B64" s="230"/>
      <c r="C64" s="230"/>
      <c r="D64" s="230"/>
      <c r="E64" s="230"/>
      <c r="F64" s="230"/>
      <c r="G64" s="230"/>
      <c r="H64" s="230"/>
      <c r="I64" s="230"/>
      <c r="J64" s="230"/>
      <c r="K64" s="230"/>
      <c r="L64" s="230"/>
      <c r="M64" s="230"/>
    </row>
    <row r="66" spans="1:13" ht="24" x14ac:dyDescent="0.3">
      <c r="D66" s="44" t="s">
        <v>171</v>
      </c>
      <c r="E66" s="44" t="s">
        <v>162</v>
      </c>
      <c r="F66" s="44" t="s">
        <v>140</v>
      </c>
    </row>
    <row r="67" spans="1:13" ht="34.950000000000003" customHeight="1" x14ac:dyDescent="0.3">
      <c r="A67" s="267" t="s">
        <v>172</v>
      </c>
      <c r="B67" s="267"/>
      <c r="C67" s="267"/>
      <c r="D67" s="158"/>
      <c r="E67" s="174"/>
      <c r="F67" s="100">
        <f>IF(E67&gt;0.3,1,0)</f>
        <v>0</v>
      </c>
    </row>
    <row r="70" spans="1:13" ht="23.4" x14ac:dyDescent="0.3">
      <c r="A70" s="230" t="s">
        <v>173</v>
      </c>
      <c r="B70" s="230"/>
      <c r="C70" s="230"/>
      <c r="D70" s="230"/>
      <c r="E70" s="230"/>
      <c r="F70" s="230"/>
      <c r="G70" s="230"/>
      <c r="H70" s="230"/>
      <c r="I70" s="230"/>
      <c r="J70" s="230"/>
      <c r="K70" s="230"/>
      <c r="L70" s="230"/>
      <c r="M70" s="230"/>
    </row>
    <row r="72" spans="1:13" ht="24" x14ac:dyDescent="0.3">
      <c r="A72" s="44"/>
      <c r="B72" s="44" t="s">
        <v>174</v>
      </c>
      <c r="C72" s="44" t="s">
        <v>93</v>
      </c>
      <c r="D72" s="44" t="s">
        <v>175</v>
      </c>
      <c r="E72" s="44" t="s">
        <v>176</v>
      </c>
      <c r="J72" s="285" t="s">
        <v>177</v>
      </c>
      <c r="K72" s="286"/>
      <c r="L72" s="286"/>
      <c r="M72" s="287"/>
    </row>
    <row r="73" spans="1:13" x14ac:dyDescent="0.3">
      <c r="A73" s="100" t="s">
        <v>178</v>
      </c>
      <c r="B73" s="100">
        <v>20</v>
      </c>
      <c r="C73" s="100" t="s">
        <v>179</v>
      </c>
      <c r="D73" s="157"/>
      <c r="E73" s="160" t="e">
        <f>B73*D73/'ID bâtiment '!$D$18</f>
        <v>#DIV/0!</v>
      </c>
      <c r="J73" s="284"/>
      <c r="K73" s="284"/>
      <c r="L73" s="284"/>
      <c r="M73" s="284"/>
    </row>
    <row r="74" spans="1:13" x14ac:dyDescent="0.3">
      <c r="A74" s="100" t="s">
        <v>180</v>
      </c>
      <c r="B74" s="100">
        <v>2.5</v>
      </c>
      <c r="C74" s="100" t="s">
        <v>179</v>
      </c>
      <c r="D74" s="157"/>
      <c r="E74" s="160" t="e">
        <f>B74*D74/'ID bâtiment '!$D$18</f>
        <v>#DIV/0!</v>
      </c>
      <c r="J74" s="284"/>
      <c r="K74" s="284"/>
      <c r="L74" s="284"/>
      <c r="M74" s="284"/>
    </row>
    <row r="75" spans="1:13" x14ac:dyDescent="0.3">
      <c r="A75" s="100" t="s">
        <v>181</v>
      </c>
      <c r="B75" s="100">
        <v>0.4</v>
      </c>
      <c r="C75" s="100" t="s">
        <v>9</v>
      </c>
      <c r="D75" s="157"/>
      <c r="E75" s="160" t="e">
        <f>B75*D75/'ID bâtiment '!$D$18</f>
        <v>#DIV/0!</v>
      </c>
      <c r="G75" s="44" t="s">
        <v>182</v>
      </c>
      <c r="H75" s="130" t="e">
        <f>MIN(ROUNDDOWN(E80/0.2,0),5)</f>
        <v>#DIV/0!</v>
      </c>
      <c r="J75" s="284"/>
      <c r="K75" s="284"/>
      <c r="L75" s="284"/>
      <c r="M75" s="284"/>
    </row>
    <row r="76" spans="1:13" x14ac:dyDescent="0.3">
      <c r="A76" s="100" t="s">
        <v>183</v>
      </c>
      <c r="B76" s="100">
        <v>1.08</v>
      </c>
      <c r="C76" s="100" t="s">
        <v>9</v>
      </c>
      <c r="D76" s="157"/>
      <c r="E76" s="160" t="e">
        <f>B76*D76/'ID bâtiment '!$D$18</f>
        <v>#DIV/0!</v>
      </c>
      <c r="J76" s="284"/>
      <c r="K76" s="284"/>
      <c r="L76" s="284"/>
      <c r="M76" s="284"/>
    </row>
    <row r="77" spans="1:13" x14ac:dyDescent="0.3">
      <c r="A77" s="100" t="s">
        <v>184</v>
      </c>
      <c r="B77" s="100">
        <v>0.04</v>
      </c>
      <c r="C77" s="100" t="s">
        <v>9</v>
      </c>
      <c r="D77" s="157"/>
      <c r="E77" s="160" t="e">
        <f>B77*D77/'ID bâtiment '!$D$18</f>
        <v>#DIV/0!</v>
      </c>
      <c r="J77" s="284"/>
      <c r="K77" s="284"/>
      <c r="L77" s="284"/>
      <c r="M77" s="284"/>
    </row>
    <row r="78" spans="1:13" x14ac:dyDescent="0.3">
      <c r="A78" s="100" t="s">
        <v>185</v>
      </c>
      <c r="B78" s="100">
        <v>0.1</v>
      </c>
      <c r="C78" s="100" t="s">
        <v>9</v>
      </c>
      <c r="D78" s="157"/>
      <c r="E78" s="160" t="e">
        <f>B78*D78/'ID bâtiment '!$D$18</f>
        <v>#DIV/0!</v>
      </c>
      <c r="J78" s="284"/>
      <c r="K78" s="284"/>
      <c r="L78" s="284"/>
      <c r="M78" s="284"/>
    </row>
    <row r="79" spans="1:13" x14ac:dyDescent="0.3">
      <c r="A79" s="100" t="s">
        <v>186</v>
      </c>
      <c r="B79" s="159"/>
      <c r="C79" s="159"/>
      <c r="D79" s="157"/>
      <c r="E79" s="160" t="e">
        <f>B79*D79/'ID bâtiment '!$D$18</f>
        <v>#DIV/0!</v>
      </c>
      <c r="J79" s="284"/>
      <c r="K79" s="284"/>
      <c r="L79" s="284"/>
      <c r="M79" s="284"/>
    </row>
    <row r="80" spans="1:13" x14ac:dyDescent="0.3">
      <c r="D80" s="118" t="s">
        <v>187</v>
      </c>
      <c r="E80" s="117" t="e">
        <f>SUM(E73:E79)</f>
        <v>#DIV/0!</v>
      </c>
    </row>
  </sheetData>
  <sheetProtection selectLockedCells="1"/>
  <mergeCells count="39">
    <mergeCell ref="A20:M20"/>
    <mergeCell ref="A23:C23"/>
    <mergeCell ref="A25:M25"/>
    <mergeCell ref="D30:E30"/>
    <mergeCell ref="B31:C31"/>
    <mergeCell ref="J73:M79"/>
    <mergeCell ref="J72:M72"/>
    <mergeCell ref="A57:M57"/>
    <mergeCell ref="C60:D60"/>
    <mergeCell ref="C59:D59"/>
    <mergeCell ref="A64:M64"/>
    <mergeCell ref="A67:C67"/>
    <mergeCell ref="A70:M70"/>
    <mergeCell ref="A52:C53"/>
    <mergeCell ref="D52:D53"/>
    <mergeCell ref="F52:G53"/>
    <mergeCell ref="H52:M53"/>
    <mergeCell ref="B38:C38"/>
    <mergeCell ref="A45:M45"/>
    <mergeCell ref="A48:C48"/>
    <mergeCell ref="B39:C39"/>
    <mergeCell ref="A50:M50"/>
    <mergeCell ref="B41:C41"/>
    <mergeCell ref="A2:M2"/>
    <mergeCell ref="B40:C40"/>
    <mergeCell ref="G15:K17"/>
    <mergeCell ref="D31:E31"/>
    <mergeCell ref="B27:E27"/>
    <mergeCell ref="A36:M36"/>
    <mergeCell ref="A4:M4"/>
    <mergeCell ref="B28:E28"/>
    <mergeCell ref="B33:C33"/>
    <mergeCell ref="D33:E33"/>
    <mergeCell ref="B34:C34"/>
    <mergeCell ref="D34:E34"/>
    <mergeCell ref="B30:C30"/>
    <mergeCell ref="A6:M6"/>
    <mergeCell ref="G11:J11"/>
    <mergeCell ref="G12:J12"/>
  </mergeCells>
  <dataValidations count="1">
    <dataValidation type="list" allowBlank="1" showInputMessage="1" showErrorMessage="1" sqref="D23:D24" xr:uid="{F291072B-8D04-498F-B98B-C25EC50B55D0}">
      <formula1>"Oui,Non"</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76E19920-09B1-4D73-8012-A54BD15A30E0}">
          <x14:formula1>
            <xm:f>'Données Bureaux'!$B$214:$B$236</xm:f>
          </x14:formula1>
          <xm:sqref>B9:B17</xm:sqref>
        </x14:dataValidation>
        <x14:dataValidation type="list" allowBlank="1" showInputMessage="1" showErrorMessage="1" xr:uid="{01C80B2F-90C9-48BF-BE74-4DB2622EF827}">
          <x14:formula1>
            <xm:f>'Données Bureaux'!$E$149:$E$150</xm:f>
          </x14:formula1>
          <xm:sqref>D52:D53 H8 H38</xm:sqref>
        </x14:dataValidation>
        <x14:dataValidation type="list" allowBlank="1" showInputMessage="1" showErrorMessage="1" xr:uid="{7E4AAEF2-EFE4-40D5-B8CD-929ED5F045B5}">
          <x14:formula1>
            <xm:f>'Données Bureaux'!$B$202:$B$204</xm:f>
          </x14:formula1>
          <xm:sqref>A39:A41</xm:sqref>
        </x14:dataValidation>
        <x14:dataValidation type="list" allowBlank="1" showInputMessage="1" showErrorMessage="1" xr:uid="{71E227C0-BBE4-48B1-AFD3-198272B097DE}">
          <x14:formula1>
            <xm:f>'Données Bureaux'!$H$213:$H$216</xm:f>
          </x14:formula1>
          <xm:sqref>B28:E28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577D7-ABDC-4625-B032-4BA9B342E1FE}">
  <sheetPr>
    <tabColor rgb="FF92D050"/>
  </sheetPr>
  <dimension ref="A1:M50"/>
  <sheetViews>
    <sheetView workbookViewId="0">
      <selection activeCell="C26" sqref="C26"/>
    </sheetView>
  </sheetViews>
  <sheetFormatPr baseColWidth="10" defaultColWidth="11.44140625" defaultRowHeight="14.4" x14ac:dyDescent="0.3"/>
  <cols>
    <col min="2" max="2" width="26.33203125" customWidth="1"/>
    <col min="3" max="3" width="21.33203125" customWidth="1"/>
    <col min="4" max="4" width="21.44140625" customWidth="1"/>
    <col min="6" max="6" width="29.88671875" customWidth="1"/>
    <col min="7" max="7" width="13.88671875" customWidth="1"/>
    <col min="8" max="8" width="14.88671875" customWidth="1"/>
    <col min="9" max="9" width="0" hidden="1" customWidth="1"/>
    <col min="12" max="12" width="13.44140625" customWidth="1"/>
    <col min="13" max="13" width="15.88671875" customWidth="1"/>
  </cols>
  <sheetData>
    <row r="1" spans="1:13" ht="36" customHeight="1" x14ac:dyDescent="0.3">
      <c r="A1" s="313" t="s">
        <v>188</v>
      </c>
      <c r="B1" s="314"/>
      <c r="C1" s="315"/>
    </row>
    <row r="2" spans="1:13" x14ac:dyDescent="0.3">
      <c r="A2" s="316"/>
      <c r="B2" s="317"/>
      <c r="C2" s="318"/>
    </row>
    <row r="3" spans="1:13" x14ac:dyDescent="0.3">
      <c r="A3" s="33"/>
      <c r="B3" s="33"/>
      <c r="C3" s="33"/>
    </row>
    <row r="4" spans="1:13" ht="15.6" hidden="1" customHeight="1" x14ac:dyDescent="0.3">
      <c r="A4" s="33"/>
      <c r="B4" s="321" t="s">
        <v>189</v>
      </c>
      <c r="C4" s="322"/>
      <c r="D4" s="322"/>
      <c r="E4" s="322"/>
      <c r="F4" s="322"/>
      <c r="G4" s="323"/>
      <c r="I4" s="331" t="s">
        <v>190</v>
      </c>
      <c r="J4" s="332"/>
      <c r="L4" s="303" t="s">
        <v>191</v>
      </c>
      <c r="M4" s="304"/>
    </row>
    <row r="5" spans="1:13" hidden="1" x14ac:dyDescent="0.3">
      <c r="A5" s="33"/>
      <c r="B5" s="34"/>
      <c r="C5" s="33"/>
      <c r="G5" s="35"/>
      <c r="I5" s="36"/>
      <c r="J5" s="35"/>
      <c r="L5" s="36"/>
      <c r="M5" s="35"/>
    </row>
    <row r="6" spans="1:13" ht="24" hidden="1" customHeight="1" x14ac:dyDescent="0.3">
      <c r="B6" s="89" t="s">
        <v>26</v>
      </c>
      <c r="D6" s="319" t="s">
        <v>51</v>
      </c>
      <c r="E6" s="320"/>
      <c r="F6" s="319" t="s">
        <v>61</v>
      </c>
      <c r="G6" s="306"/>
      <c r="I6" s="319" t="s">
        <v>192</v>
      </c>
      <c r="J6" s="320"/>
      <c r="L6" s="305" t="s">
        <v>193</v>
      </c>
      <c r="M6" s="306"/>
    </row>
    <row r="7" spans="1:13" ht="24" hidden="1" customHeight="1" x14ac:dyDescent="0.3">
      <c r="B7" s="36"/>
      <c r="G7" s="35"/>
      <c r="I7" s="36"/>
      <c r="J7" s="35"/>
      <c r="L7" s="36"/>
      <c r="M7" s="35"/>
    </row>
    <row r="8" spans="1:13" ht="24" hidden="1" customHeight="1" x14ac:dyDescent="0.3">
      <c r="B8" s="90" t="s">
        <v>194</v>
      </c>
      <c r="D8" s="327" t="s">
        <v>195</v>
      </c>
      <c r="E8" s="328"/>
      <c r="F8" s="327" t="s">
        <v>196</v>
      </c>
      <c r="G8" s="328"/>
      <c r="I8" s="307" t="s">
        <v>197</v>
      </c>
      <c r="J8" s="308"/>
      <c r="L8" s="307" t="s">
        <v>198</v>
      </c>
      <c r="M8" s="308"/>
    </row>
    <row r="9" spans="1:13" hidden="1" x14ac:dyDescent="0.3">
      <c r="B9" s="40" t="e">
        <f>'Calculs Bureaux'!N16</f>
        <v>#DIV/0!</v>
      </c>
      <c r="D9" s="329" t="e">
        <f>IF(#REF!="Non",#REF!,#REF!)</f>
        <v>#REF!</v>
      </c>
      <c r="E9" s="329"/>
      <c r="F9" s="329" t="e">
        <f>'Calculs Bureaux'!N86</f>
        <v>#DIV/0!</v>
      </c>
      <c r="G9" s="298"/>
      <c r="I9" s="297">
        <f>'Innovation Bureaux'!M9</f>
        <v>0</v>
      </c>
      <c r="J9" s="298"/>
      <c r="L9" s="297"/>
      <c r="M9" s="298"/>
    </row>
    <row r="10" spans="1:13" hidden="1" x14ac:dyDescent="0.3">
      <c r="B10" s="36"/>
      <c r="G10" s="35"/>
      <c r="I10" s="36"/>
      <c r="J10" s="35"/>
      <c r="L10" s="36"/>
      <c r="M10" s="35"/>
    </row>
    <row r="11" spans="1:13" ht="24" hidden="1" customHeight="1" x14ac:dyDescent="0.3">
      <c r="B11" s="91" t="s">
        <v>199</v>
      </c>
      <c r="G11" s="35"/>
      <c r="I11" s="36"/>
      <c r="J11" s="35"/>
      <c r="L11" s="309" t="s">
        <v>200</v>
      </c>
      <c r="M11" s="310"/>
    </row>
    <row r="12" spans="1:13" hidden="1" x14ac:dyDescent="0.3">
      <c r="B12" s="40" t="e">
        <f>'Calculs Bureaux'!N11</f>
        <v>#N/A</v>
      </c>
      <c r="G12" s="35"/>
      <c r="I12" s="36"/>
      <c r="J12" s="35"/>
      <c r="L12" s="297"/>
      <c r="M12" s="298"/>
    </row>
    <row r="13" spans="1:13" hidden="1" x14ac:dyDescent="0.3">
      <c r="B13" s="36"/>
      <c r="G13" s="35"/>
      <c r="I13" s="36"/>
      <c r="J13" s="35"/>
      <c r="L13" s="36"/>
      <c r="M13" s="35"/>
    </row>
    <row r="14" spans="1:13" ht="24" hidden="1" customHeight="1" x14ac:dyDescent="0.3">
      <c r="B14" s="88" t="s">
        <v>42</v>
      </c>
      <c r="G14" s="35"/>
      <c r="I14" s="36"/>
      <c r="J14" s="35"/>
      <c r="L14" s="299" t="s">
        <v>42</v>
      </c>
      <c r="M14" s="300"/>
    </row>
    <row r="15" spans="1:13" hidden="1" x14ac:dyDescent="0.3">
      <c r="B15" s="40" t="e">
        <f>'Calculs Bureaux'!N20</f>
        <v>#N/A</v>
      </c>
      <c r="G15" s="35"/>
      <c r="I15" s="36"/>
      <c r="J15" s="35"/>
      <c r="L15" s="297"/>
      <c r="M15" s="298"/>
    </row>
    <row r="16" spans="1:13" hidden="1" x14ac:dyDescent="0.3">
      <c r="B16" s="40"/>
      <c r="G16" s="35"/>
      <c r="I16" s="36"/>
      <c r="J16" s="35"/>
      <c r="L16" s="40"/>
      <c r="M16" s="43"/>
    </row>
    <row r="17" spans="2:13" hidden="1" x14ac:dyDescent="0.3">
      <c r="B17" s="36"/>
      <c r="D17" s="330" t="s">
        <v>201</v>
      </c>
      <c r="E17" s="330"/>
      <c r="F17" s="330" t="s">
        <v>202</v>
      </c>
      <c r="G17" s="312"/>
      <c r="I17" s="311" t="s">
        <v>203</v>
      </c>
      <c r="J17" s="312"/>
      <c r="L17" s="36"/>
      <c r="M17" s="35"/>
    </row>
    <row r="18" spans="2:13" hidden="1" x14ac:dyDescent="0.3">
      <c r="B18" s="36"/>
      <c r="D18" s="326" t="e">
        <f>SUM('Innovation Bureaux'!#REF!)</f>
        <v>#REF!</v>
      </c>
      <c r="E18" s="326"/>
      <c r="F18" s="326" t="e">
        <f>IF('ID bâtiment '!D16/'ID bâtiment '!D32&lt;9,10,0)</f>
        <v>#DIV/0!</v>
      </c>
      <c r="G18" s="325"/>
      <c r="I18" s="324"/>
      <c r="J18" s="325"/>
      <c r="L18" s="36"/>
      <c r="M18" s="35"/>
    </row>
    <row r="19" spans="2:13" hidden="1" x14ac:dyDescent="0.3">
      <c r="B19" s="36"/>
      <c r="G19" s="35"/>
      <c r="I19" s="36"/>
      <c r="J19" s="35"/>
      <c r="L19" s="36"/>
      <c r="M19" s="35"/>
    </row>
    <row r="20" spans="2:13" hidden="1" x14ac:dyDescent="0.3">
      <c r="B20" s="36"/>
      <c r="G20" s="35"/>
      <c r="I20" s="36"/>
      <c r="J20" s="35"/>
      <c r="L20" s="36"/>
      <c r="M20" s="35"/>
    </row>
    <row r="21" spans="2:13" ht="15" hidden="1" thickBot="1" x14ac:dyDescent="0.35">
      <c r="B21" s="37"/>
      <c r="C21" s="38"/>
      <c r="D21" s="38"/>
      <c r="E21" s="38"/>
      <c r="F21" s="38"/>
      <c r="G21" s="39"/>
      <c r="I21" s="37"/>
      <c r="J21" s="39"/>
      <c r="L21" s="37"/>
      <c r="M21" s="39"/>
    </row>
    <row r="23" spans="2:13" ht="15" thickBot="1" x14ac:dyDescent="0.35"/>
    <row r="24" spans="2:13" x14ac:dyDescent="0.3">
      <c r="B24" s="289" t="s">
        <v>25</v>
      </c>
      <c r="C24" s="290"/>
      <c r="D24" s="291"/>
      <c r="G24" s="93" t="s">
        <v>204</v>
      </c>
      <c r="H24" s="94" t="s">
        <v>205</v>
      </c>
    </row>
    <row r="25" spans="2:13" x14ac:dyDescent="0.3">
      <c r="B25" s="104" t="s">
        <v>206</v>
      </c>
      <c r="C25" s="98"/>
      <c r="D25" s="105"/>
      <c r="F25" s="98" t="s">
        <v>207</v>
      </c>
      <c r="G25" s="124" t="e">
        <f>'Calculs Bureaux'!N11</f>
        <v>#N/A</v>
      </c>
      <c r="H25" s="125" t="e" cm="1">
        <f t="array" ref="H25:I25">'Résultats Travaux'!B19:C19</f>
        <v>#N/A</v>
      </c>
      <c r="I25" s="56">
        <v>0</v>
      </c>
      <c r="J25" s="207" t="e">
        <f>G25-G26</f>
        <v>#N/A</v>
      </c>
    </row>
    <row r="26" spans="2:13" ht="15" customHeight="1" x14ac:dyDescent="0.3">
      <c r="B26" s="106" t="s">
        <v>208</v>
      </c>
      <c r="C26" s="119" t="e">
        <f>'Calculs Bureaux'!J18</f>
        <v>#DIV/0!</v>
      </c>
      <c r="D26" s="107" t="s">
        <v>209</v>
      </c>
      <c r="F26" s="98" t="s">
        <v>210</v>
      </c>
      <c r="G26" s="124" t="e">
        <f>'Calculs Bureaux'!N16</f>
        <v>#DIV/0!</v>
      </c>
      <c r="H26" s="125" cm="1">
        <f t="array" ref="H26:I26">'Résultats Travaux'!B18:C18</f>
        <v>0</v>
      </c>
      <c r="I26" s="56">
        <v>0</v>
      </c>
    </row>
    <row r="27" spans="2:13" x14ac:dyDescent="0.3">
      <c r="B27" s="139" t="s">
        <v>211</v>
      </c>
      <c r="C27" s="119" t="e">
        <f>'Calculs Bureaux'!L11+'Calculs Bureaux'!L13</f>
        <v>#DIV/0!</v>
      </c>
      <c r="D27" s="107" t="s">
        <v>209</v>
      </c>
      <c r="F27" s="98" t="s">
        <v>212</v>
      </c>
      <c r="G27" s="101" t="e">
        <f>IF(G26&gt;=G25,"Non validé","Validé")</f>
        <v>#DIV/0!</v>
      </c>
      <c r="H27" s="101" t="e">
        <f>IF(H26&gt;H25,"Non validé","Validé")</f>
        <v>#N/A</v>
      </c>
    </row>
    <row r="28" spans="2:13" ht="15" thickBot="1" x14ac:dyDescent="0.35">
      <c r="B28" s="106" t="s">
        <v>213</v>
      </c>
      <c r="C28" s="119" t="e">
        <f>'Calculs Bureaux'!J28</f>
        <v>#DIV/0!</v>
      </c>
      <c r="D28" s="107" t="s">
        <v>209</v>
      </c>
      <c r="F28" s="98" t="s">
        <v>214</v>
      </c>
      <c r="G28" s="301" t="e">
        <f>IF(AND(G27="Validé",H27="Validé"),"Validé",IF(AND(G27="Non Validé",H27="Validé"),"Démarche Engagement","Non conforme"))</f>
        <v>#DIV/0!</v>
      </c>
      <c r="H28" s="302"/>
    </row>
    <row r="29" spans="2:13" x14ac:dyDescent="0.3">
      <c r="B29" s="108" t="s">
        <v>215</v>
      </c>
      <c r="C29" s="120" t="e">
        <f>'Calculs Bureaux'!N16</f>
        <v>#DIV/0!</v>
      </c>
      <c r="D29" s="109" t="s">
        <v>209</v>
      </c>
    </row>
    <row r="30" spans="2:13" x14ac:dyDescent="0.3">
      <c r="B30" s="59"/>
      <c r="C30" s="59"/>
      <c r="D30" s="161"/>
      <c r="F30" s="98" t="s">
        <v>129</v>
      </c>
      <c r="G30" s="295" t="e">
        <f>MIN(20,ROUNDDOWN(-MIN((G26-G25)/0.2,0),0))+'Résultats Travaux'!B21</f>
        <v>#DIV/0!</v>
      </c>
      <c r="H30" s="296"/>
    </row>
    <row r="31" spans="2:13" x14ac:dyDescent="0.3">
      <c r="B31" s="104" t="s">
        <v>51</v>
      </c>
      <c r="C31" s="122"/>
      <c r="D31" s="105"/>
    </row>
    <row r="32" spans="2:13" x14ac:dyDescent="0.3">
      <c r="B32" s="108" t="s">
        <v>168</v>
      </c>
      <c r="C32" s="119" t="e">
        <f>'Calculs Bureaux'!N43</f>
        <v>#DIV/0!</v>
      </c>
      <c r="D32" s="107" t="s">
        <v>209</v>
      </c>
      <c r="F32" s="98" t="s">
        <v>216</v>
      </c>
      <c r="G32" s="294" t="s">
        <v>217</v>
      </c>
      <c r="H32" s="294"/>
    </row>
    <row r="33" spans="2:8" x14ac:dyDescent="0.3">
      <c r="B33" s="110"/>
      <c r="C33" s="121"/>
      <c r="D33" s="62"/>
      <c r="F33" s="99" t="s">
        <v>218</v>
      </c>
      <c r="G33" s="292">
        <f>'Innovation Bureaux'!H9</f>
        <v>0</v>
      </c>
      <c r="H33" s="293"/>
    </row>
    <row r="34" spans="2:8" x14ac:dyDescent="0.3">
      <c r="B34" s="59"/>
      <c r="C34" s="121"/>
      <c r="D34" s="35"/>
      <c r="F34" s="99" t="s">
        <v>219</v>
      </c>
      <c r="G34" s="271">
        <f>'Innovation Bureaux'!E48</f>
        <v>0</v>
      </c>
      <c r="H34" s="272"/>
    </row>
    <row r="35" spans="2:8" x14ac:dyDescent="0.3">
      <c r="B35" s="104" t="s">
        <v>61</v>
      </c>
      <c r="C35" s="122"/>
      <c r="D35" s="105"/>
      <c r="F35" s="99" t="s">
        <v>220</v>
      </c>
      <c r="G35" s="271">
        <f>'Innovation Bureaux'!F28+'Innovation Bureaux'!F31+'Innovation Bureaux'!F34+'Innovation Bureaux'!E23</f>
        <v>0</v>
      </c>
      <c r="H35" s="272"/>
    </row>
    <row r="36" spans="2:8" ht="15" customHeight="1" x14ac:dyDescent="0.3">
      <c r="B36" s="106" t="s">
        <v>221</v>
      </c>
      <c r="C36" s="119" t="e">
        <f>'Calculs Bureaux'!N65</f>
        <v>#DIV/0!</v>
      </c>
      <c r="D36" s="107" t="s">
        <v>209</v>
      </c>
      <c r="F36" s="99" t="s">
        <v>222</v>
      </c>
      <c r="G36" s="271" t="e">
        <f>'Innovation Bureaux'!C60</f>
        <v>#DIV/0!</v>
      </c>
      <c r="H36" s="272"/>
    </row>
    <row r="37" spans="2:8" ht="15" customHeight="1" x14ac:dyDescent="0.3">
      <c r="B37" s="106" t="s">
        <v>223</v>
      </c>
      <c r="C37" s="119" t="e">
        <f>'Calculs Bureaux'!N80</f>
        <v>#DIV/0!</v>
      </c>
      <c r="D37" s="107" t="s">
        <v>209</v>
      </c>
      <c r="F37" s="99" t="s">
        <v>224</v>
      </c>
      <c r="G37" s="271">
        <f>'Innovation Bureaux'!F67</f>
        <v>0</v>
      </c>
      <c r="H37" s="272"/>
    </row>
    <row r="38" spans="2:8" ht="15" customHeight="1" x14ac:dyDescent="0.3">
      <c r="B38" s="108" t="s">
        <v>225</v>
      </c>
      <c r="C38" s="120" t="e">
        <f>'Calculs Bureaux'!N86</f>
        <v>#DIV/0!</v>
      </c>
      <c r="D38" s="107" t="s">
        <v>209</v>
      </c>
      <c r="F38" s="99" t="s">
        <v>226</v>
      </c>
      <c r="G38" s="271">
        <f>'Innovation Bureaux'!H39</f>
        <v>0</v>
      </c>
      <c r="H38" s="272"/>
    </row>
    <row r="39" spans="2:8" ht="15" customHeight="1" x14ac:dyDescent="0.3">
      <c r="B39" s="36"/>
      <c r="D39" s="35"/>
      <c r="F39" s="99" t="s">
        <v>227</v>
      </c>
      <c r="G39" s="271" t="e">
        <f>'Innovation Bureaux'!H75</f>
        <v>#DIV/0!</v>
      </c>
      <c r="H39" s="272"/>
    </row>
    <row r="40" spans="2:8" ht="15" customHeight="1" x14ac:dyDescent="0.3">
      <c r="B40" s="110"/>
      <c r="C40" s="121"/>
      <c r="D40" s="35"/>
      <c r="F40" s="99" t="s">
        <v>228</v>
      </c>
      <c r="G40" s="271">
        <f>'Innovation Bureaux'!E53</f>
        <v>0</v>
      </c>
      <c r="H40" s="272"/>
    </row>
    <row r="41" spans="2:8" x14ac:dyDescent="0.3">
      <c r="B41" s="36"/>
      <c r="C41" s="121"/>
      <c r="D41" s="35"/>
      <c r="F41" s="98" t="s">
        <v>216</v>
      </c>
      <c r="G41" s="334" t="e">
        <f>MIN(SUM(G33:H40),15)</f>
        <v>#DIV/0!</v>
      </c>
      <c r="H41" s="335"/>
    </row>
    <row r="42" spans="2:8" ht="15" thickBot="1" x14ac:dyDescent="0.35">
      <c r="B42" s="63" t="s">
        <v>229</v>
      </c>
      <c r="C42" s="123" t="e">
        <f>C29+C32+C38</f>
        <v>#DIV/0!</v>
      </c>
      <c r="D42" s="39" t="s">
        <v>209</v>
      </c>
    </row>
    <row r="43" spans="2:8" x14ac:dyDescent="0.3">
      <c r="F43" s="98" t="s">
        <v>230</v>
      </c>
      <c r="G43" s="336" t="e">
        <f>G41+G30</f>
        <v>#DIV/0!</v>
      </c>
      <c r="H43" s="337"/>
    </row>
    <row r="44" spans="2:8" x14ac:dyDescent="0.3">
      <c r="C44" s="56"/>
      <c r="F44" s="103" t="s">
        <v>231</v>
      </c>
      <c r="G44" s="333" t="e">
        <f>IF(G28="Non conforme",G28,IF(AND(G43&gt;=40),"Excellence",IF(AND(G43&gt;=25),"Performance","Standard")))</f>
        <v>#DIV/0!</v>
      </c>
      <c r="H44" s="333"/>
    </row>
    <row r="45" spans="2:8" ht="15" thickBot="1" x14ac:dyDescent="0.35"/>
    <row r="46" spans="2:8" x14ac:dyDescent="0.3">
      <c r="B46" s="57" t="s">
        <v>191</v>
      </c>
      <c r="C46" s="58" t="s">
        <v>232</v>
      </c>
    </row>
    <row r="47" spans="2:8" x14ac:dyDescent="0.3">
      <c r="B47" s="59"/>
      <c r="C47" s="60"/>
    </row>
    <row r="48" spans="2:8" x14ac:dyDescent="0.3">
      <c r="B48" s="61" t="s">
        <v>233</v>
      </c>
      <c r="C48" s="62" cm="1">
        <f t="array" ref="C48:D48">'Résultats Travaux'!B16:C16</f>
        <v>0</v>
      </c>
      <c r="D48">
        <v>0</v>
      </c>
    </row>
    <row r="49" spans="2:4" x14ac:dyDescent="0.3">
      <c r="B49" s="61" t="s">
        <v>234</v>
      </c>
      <c r="C49" s="62" cm="1">
        <f t="array" ref="C49:D49">'Résultats Travaux'!B17:C17</f>
        <v>0</v>
      </c>
      <c r="D49">
        <v>0</v>
      </c>
    </row>
    <row r="50" spans="2:4" ht="15" thickBot="1" x14ac:dyDescent="0.35">
      <c r="B50" s="63" t="s">
        <v>205</v>
      </c>
      <c r="C50" s="162" cm="1">
        <f t="array" ref="C50:D50">'Résultats Travaux'!B18:C18</f>
        <v>0</v>
      </c>
      <c r="D50">
        <v>0</v>
      </c>
    </row>
  </sheetData>
  <sheetProtection selectLockedCells="1"/>
  <mergeCells count="41">
    <mergeCell ref="G44:H44"/>
    <mergeCell ref="G36:H36"/>
    <mergeCell ref="G37:H37"/>
    <mergeCell ref="G38:H38"/>
    <mergeCell ref="G40:H40"/>
    <mergeCell ref="G41:H41"/>
    <mergeCell ref="G43:H43"/>
    <mergeCell ref="G39:H39"/>
    <mergeCell ref="A1:C2"/>
    <mergeCell ref="D6:E6"/>
    <mergeCell ref="B4:G4"/>
    <mergeCell ref="I18:J18"/>
    <mergeCell ref="F18:G18"/>
    <mergeCell ref="F8:G8"/>
    <mergeCell ref="F9:G9"/>
    <mergeCell ref="F6:G6"/>
    <mergeCell ref="D8:E8"/>
    <mergeCell ref="D9:E9"/>
    <mergeCell ref="D17:E17"/>
    <mergeCell ref="D18:E18"/>
    <mergeCell ref="F17:G17"/>
    <mergeCell ref="I4:J4"/>
    <mergeCell ref="I6:J6"/>
    <mergeCell ref="I8:J8"/>
    <mergeCell ref="L12:M12"/>
    <mergeCell ref="L14:M14"/>
    <mergeCell ref="L15:M15"/>
    <mergeCell ref="G28:H28"/>
    <mergeCell ref="L4:M4"/>
    <mergeCell ref="L6:M6"/>
    <mergeCell ref="L8:M8"/>
    <mergeCell ref="L9:M9"/>
    <mergeCell ref="L11:M11"/>
    <mergeCell ref="I9:J9"/>
    <mergeCell ref="I17:J17"/>
    <mergeCell ref="B24:D24"/>
    <mergeCell ref="G33:H33"/>
    <mergeCell ref="G34:H34"/>
    <mergeCell ref="G35:H35"/>
    <mergeCell ref="G32:H32"/>
    <mergeCell ref="G30:H30"/>
  </mergeCells>
  <conditionalFormatting sqref="B15">
    <cfRule type="cellIs" dxfId="5" priority="12" operator="greaterThan">
      <formula>0</formula>
    </cfRule>
  </conditionalFormatting>
  <conditionalFormatting sqref="G27:H27">
    <cfRule type="containsText" dxfId="4" priority="4" operator="containsText" text="Validé">
      <formula>NOT(ISERROR(SEARCH("Validé",G27)))</formula>
    </cfRule>
    <cfRule type="cellIs" dxfId="3" priority="5" operator="equal">
      <formula>"""Validé"""</formula>
    </cfRule>
  </conditionalFormatting>
  <conditionalFormatting sqref="G27:H28">
    <cfRule type="containsText" dxfId="2" priority="2" operator="containsText" text="Non">
      <formula>NOT(ISERROR(SEARCH("Non",G27)))</formula>
    </cfRule>
  </conditionalFormatting>
  <conditionalFormatting sqref="G28:H28">
    <cfRule type="containsText" dxfId="1" priority="1" operator="containsText" text="Validé">
      <formula>NOT(ISERROR(SEARCH("Validé",G28)))</formula>
    </cfRule>
  </conditionalFormatting>
  <conditionalFormatting sqref="L15:M15">
    <cfRule type="cellIs" dxfId="0" priority="9" operator="greaterThan">
      <formula>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43FF4-CC85-461B-971E-8761A71AC296}">
  <dimension ref="A1:AU277"/>
  <sheetViews>
    <sheetView zoomScale="70" zoomScaleNormal="70" workbookViewId="0">
      <selection activeCell="C5" sqref="C5"/>
    </sheetView>
  </sheetViews>
  <sheetFormatPr baseColWidth="10" defaultColWidth="11.44140625" defaultRowHeight="14.4" x14ac:dyDescent="0.3"/>
  <cols>
    <col min="1" max="1" width="18.33203125" customWidth="1"/>
    <col min="2" max="3" width="24.109375" customWidth="1"/>
    <col min="4" max="4" width="12.6640625" customWidth="1"/>
    <col min="5" max="5" width="15.33203125" customWidth="1"/>
    <col min="6" max="6" width="25" customWidth="1"/>
    <col min="7" max="7" width="28.88671875" customWidth="1"/>
    <col min="8" max="8" width="19.6640625" customWidth="1"/>
    <col min="9" max="9" width="20.6640625" customWidth="1"/>
    <col min="10" max="10" width="15.5546875" customWidth="1"/>
    <col min="11" max="11" width="17.88671875" customWidth="1"/>
    <col min="44" max="44" width="61.88671875" customWidth="1"/>
    <col min="47" max="47" width="58.88671875" customWidth="1"/>
  </cols>
  <sheetData>
    <row r="1" spans="1:47" ht="14.4" customHeight="1" x14ac:dyDescent="0.3">
      <c r="A1" s="338" t="s">
        <v>235</v>
      </c>
      <c r="B1" s="338"/>
      <c r="C1" s="338"/>
      <c r="D1" s="338"/>
      <c r="E1" s="338"/>
      <c r="F1" s="338"/>
      <c r="G1" s="338"/>
      <c r="H1" s="338"/>
      <c r="I1" s="338"/>
      <c r="J1" s="338"/>
      <c r="K1" s="338"/>
      <c r="AR1" t="s">
        <v>236</v>
      </c>
      <c r="AU1" t="s">
        <v>237</v>
      </c>
    </row>
    <row r="2" spans="1:47" ht="28.2" customHeight="1" x14ac:dyDescent="0.3">
      <c r="A2" s="338"/>
      <c r="B2" s="338"/>
      <c r="C2" s="338"/>
      <c r="D2" s="338"/>
      <c r="E2" s="338"/>
      <c r="F2" s="338"/>
      <c r="G2" s="338"/>
      <c r="H2" s="338"/>
      <c r="I2" s="338"/>
      <c r="J2" s="338"/>
      <c r="K2" s="338"/>
      <c r="AR2" t="s">
        <v>238</v>
      </c>
      <c r="AU2" t="s">
        <v>239</v>
      </c>
    </row>
    <row r="3" spans="1:47" x14ac:dyDescent="0.3">
      <c r="AR3" t="s">
        <v>240</v>
      </c>
      <c r="AU3" t="s">
        <v>241</v>
      </c>
    </row>
    <row r="4" spans="1:47" ht="75.599999999999994" customHeight="1" x14ac:dyDescent="0.3">
      <c r="A4" s="114" t="s">
        <v>88</v>
      </c>
      <c r="B4" s="114" t="s">
        <v>242</v>
      </c>
      <c r="C4" s="114" t="s">
        <v>243</v>
      </c>
      <c r="D4" s="114" t="s">
        <v>175</v>
      </c>
      <c r="E4" s="114" t="s">
        <v>244</v>
      </c>
      <c r="F4" s="114" t="s">
        <v>91</v>
      </c>
      <c r="G4" s="114" t="s">
        <v>104</v>
      </c>
      <c r="H4" s="132" t="s">
        <v>245</v>
      </c>
      <c r="I4" s="132" t="s">
        <v>246</v>
      </c>
      <c r="J4" s="132" t="s">
        <v>247</v>
      </c>
      <c r="K4" s="132" t="s">
        <v>248</v>
      </c>
      <c r="AR4" t="s">
        <v>249</v>
      </c>
      <c r="AU4" t="s">
        <v>250</v>
      </c>
    </row>
    <row r="5" spans="1:47" ht="28.8" x14ac:dyDescent="0.3">
      <c r="A5" s="113"/>
      <c r="B5" s="113"/>
      <c r="C5" s="113"/>
      <c r="D5" s="113"/>
      <c r="E5" s="113"/>
      <c r="F5" s="113"/>
      <c r="G5" s="113"/>
      <c r="H5" s="113"/>
      <c r="I5" s="113"/>
      <c r="J5" s="113"/>
      <c r="K5" s="113"/>
      <c r="AR5" t="s">
        <v>251</v>
      </c>
      <c r="AU5" s="1" t="s">
        <v>252</v>
      </c>
    </row>
    <row r="6" spans="1:47" x14ac:dyDescent="0.3">
      <c r="A6" s="113"/>
      <c r="B6" s="113"/>
      <c r="C6" s="113"/>
      <c r="D6" s="113"/>
      <c r="E6" s="113"/>
      <c r="F6" s="113"/>
      <c r="G6" s="113"/>
      <c r="H6" s="113"/>
      <c r="I6" s="113"/>
      <c r="J6" s="113"/>
      <c r="K6" s="113" t="str">
        <f t="shared" ref="K6:K69" si="0">IF(J6="","",VLOOKUP(J6,AR$14:AS$18,2,0))</f>
        <v/>
      </c>
      <c r="AR6" t="s">
        <v>253</v>
      </c>
      <c r="AU6" s="133" t="s">
        <v>254</v>
      </c>
    </row>
    <row r="7" spans="1:47" x14ac:dyDescent="0.3">
      <c r="A7" s="113"/>
      <c r="B7" s="113"/>
      <c r="C7" s="113"/>
      <c r="D7" s="113"/>
      <c r="E7" s="113"/>
      <c r="F7" s="113"/>
      <c r="G7" s="113"/>
      <c r="H7" s="113"/>
      <c r="I7" s="113"/>
      <c r="J7" s="113"/>
      <c r="K7" s="113" t="str">
        <f t="shared" si="0"/>
        <v/>
      </c>
      <c r="AR7" t="s">
        <v>255</v>
      </c>
      <c r="AU7" s="133" t="s">
        <v>256</v>
      </c>
    </row>
    <row r="8" spans="1:47" x14ac:dyDescent="0.3">
      <c r="A8" s="113"/>
      <c r="B8" s="113"/>
      <c r="C8" s="113"/>
      <c r="D8" s="113"/>
      <c r="E8" s="113"/>
      <c r="F8" s="113"/>
      <c r="G8" s="113"/>
      <c r="H8" s="113"/>
      <c r="I8" s="113"/>
      <c r="J8" s="113"/>
      <c r="K8" s="113" t="str">
        <f t="shared" si="0"/>
        <v/>
      </c>
      <c r="AR8" t="s">
        <v>257</v>
      </c>
      <c r="AU8" s="134" t="s">
        <v>258</v>
      </c>
    </row>
    <row r="9" spans="1:47" x14ac:dyDescent="0.3">
      <c r="A9" s="113"/>
      <c r="B9" s="113"/>
      <c r="C9" s="113"/>
      <c r="D9" s="113"/>
      <c r="E9" s="113"/>
      <c r="F9" s="113"/>
      <c r="G9" s="113"/>
      <c r="H9" s="113"/>
      <c r="I9" s="113"/>
      <c r="J9" s="113"/>
      <c r="K9" s="113" t="str">
        <f t="shared" si="0"/>
        <v/>
      </c>
      <c r="AR9" t="s">
        <v>259</v>
      </c>
      <c r="AU9" s="134" t="s">
        <v>260</v>
      </c>
    </row>
    <row r="10" spans="1:47" x14ac:dyDescent="0.3">
      <c r="A10" s="113"/>
      <c r="B10" s="113"/>
      <c r="C10" s="113"/>
      <c r="D10" s="113"/>
      <c r="E10" s="113"/>
      <c r="F10" s="113"/>
      <c r="G10" s="113"/>
      <c r="H10" s="113"/>
      <c r="I10" s="113"/>
      <c r="J10" s="113"/>
      <c r="K10" s="113" t="str">
        <f t="shared" si="0"/>
        <v/>
      </c>
      <c r="AR10" t="s">
        <v>261</v>
      </c>
      <c r="AU10" s="135" t="s">
        <v>262</v>
      </c>
    </row>
    <row r="11" spans="1:47" x14ac:dyDescent="0.3">
      <c r="A11" s="113"/>
      <c r="B11" s="113"/>
      <c r="C11" s="113"/>
      <c r="D11" s="113"/>
      <c r="E11" s="113"/>
      <c r="F11" s="113"/>
      <c r="G11" s="113"/>
      <c r="H11" s="113"/>
      <c r="I11" s="113"/>
      <c r="J11" s="113"/>
      <c r="K11" s="113" t="str">
        <f t="shared" si="0"/>
        <v/>
      </c>
      <c r="AR11" t="s">
        <v>263</v>
      </c>
      <c r="AU11" s="135" t="s">
        <v>264</v>
      </c>
    </row>
    <row r="12" spans="1:47" x14ac:dyDescent="0.3">
      <c r="A12" s="113"/>
      <c r="B12" s="113"/>
      <c r="C12" s="113"/>
      <c r="D12" s="113"/>
      <c r="E12" s="113"/>
      <c r="F12" s="113"/>
      <c r="G12" s="113"/>
      <c r="H12" s="113"/>
      <c r="I12" s="113"/>
      <c r="J12" s="113"/>
      <c r="K12" s="113" t="str">
        <f t="shared" si="0"/>
        <v/>
      </c>
      <c r="AU12" s="135" t="s">
        <v>265</v>
      </c>
    </row>
    <row r="13" spans="1:47" x14ac:dyDescent="0.3">
      <c r="A13" s="113"/>
      <c r="B13" s="113"/>
      <c r="C13" s="113"/>
      <c r="D13" s="113"/>
      <c r="E13" s="113"/>
      <c r="F13" s="113"/>
      <c r="G13" s="113"/>
      <c r="H13" s="113"/>
      <c r="I13" s="113"/>
      <c r="J13" s="113"/>
      <c r="K13" s="113" t="str">
        <f t="shared" si="0"/>
        <v/>
      </c>
      <c r="AR13" t="s">
        <v>266</v>
      </c>
      <c r="AU13" s="135" t="s">
        <v>267</v>
      </c>
    </row>
    <row r="14" spans="1:47" x14ac:dyDescent="0.3">
      <c r="A14" s="113"/>
      <c r="B14" s="113"/>
      <c r="C14" s="113"/>
      <c r="D14" s="113"/>
      <c r="E14" s="113"/>
      <c r="F14" s="113"/>
      <c r="G14" s="113"/>
      <c r="H14" s="113"/>
      <c r="I14" s="113"/>
      <c r="J14" s="113"/>
      <c r="K14" s="113" t="str">
        <f t="shared" si="0"/>
        <v/>
      </c>
      <c r="AR14" t="s">
        <v>268</v>
      </c>
      <c r="AS14">
        <v>0.9</v>
      </c>
      <c r="AU14" s="135" t="s">
        <v>269</v>
      </c>
    </row>
    <row r="15" spans="1:47" x14ac:dyDescent="0.3">
      <c r="A15" s="113"/>
      <c r="B15" s="113"/>
      <c r="C15" s="113"/>
      <c r="D15" s="113"/>
      <c r="E15" s="113"/>
      <c r="F15" s="113"/>
      <c r="G15" s="113"/>
      <c r="H15" s="113"/>
      <c r="I15" s="113"/>
      <c r="J15" s="113"/>
      <c r="K15" s="113" t="str">
        <f t="shared" si="0"/>
        <v/>
      </c>
      <c r="AR15" t="s">
        <v>270</v>
      </c>
      <c r="AS15">
        <v>0.7</v>
      </c>
      <c r="AU15" s="135" t="s">
        <v>271</v>
      </c>
    </row>
    <row r="16" spans="1:47" x14ac:dyDescent="0.3">
      <c r="A16" s="113"/>
      <c r="B16" s="113"/>
      <c r="C16" s="113"/>
      <c r="D16" s="113"/>
      <c r="E16" s="113"/>
      <c r="F16" s="113"/>
      <c r="G16" s="113"/>
      <c r="H16" s="113"/>
      <c r="I16" s="113"/>
      <c r="J16" s="113"/>
      <c r="K16" s="113" t="str">
        <f t="shared" si="0"/>
        <v/>
      </c>
      <c r="AR16" t="s">
        <v>86</v>
      </c>
      <c r="AS16">
        <v>0.5</v>
      </c>
      <c r="AU16" s="135" t="s">
        <v>272</v>
      </c>
    </row>
    <row r="17" spans="1:47" x14ac:dyDescent="0.3">
      <c r="A17" s="113"/>
      <c r="B17" s="113"/>
      <c r="C17" s="113"/>
      <c r="D17" s="113"/>
      <c r="E17" s="113"/>
      <c r="F17" s="113"/>
      <c r="G17" s="113"/>
      <c r="H17" s="113"/>
      <c r="I17" s="113"/>
      <c r="J17" s="113"/>
      <c r="K17" s="113" t="str">
        <f t="shared" si="0"/>
        <v/>
      </c>
      <c r="AR17" t="s">
        <v>273</v>
      </c>
      <c r="AS17">
        <v>0.2</v>
      </c>
      <c r="AU17" s="135" t="s">
        <v>274</v>
      </c>
    </row>
    <row r="18" spans="1:47" x14ac:dyDescent="0.3">
      <c r="A18" s="113"/>
      <c r="B18" s="113"/>
      <c r="C18" s="113"/>
      <c r="D18" s="113"/>
      <c r="E18" s="113"/>
      <c r="F18" s="113"/>
      <c r="G18" s="113"/>
      <c r="H18" s="113"/>
      <c r="I18" s="113"/>
      <c r="J18" s="113"/>
      <c r="K18" s="113" t="str">
        <f t="shared" si="0"/>
        <v/>
      </c>
      <c r="AR18" t="s">
        <v>275</v>
      </c>
      <c r="AS18">
        <v>0</v>
      </c>
      <c r="AU18" s="135" t="s">
        <v>276</v>
      </c>
    </row>
    <row r="19" spans="1:47" x14ac:dyDescent="0.3">
      <c r="A19" s="113"/>
      <c r="B19" s="113"/>
      <c r="C19" s="113"/>
      <c r="D19" s="113"/>
      <c r="E19" s="113"/>
      <c r="F19" s="113"/>
      <c r="G19" s="113"/>
      <c r="H19" s="113"/>
      <c r="I19" s="113"/>
      <c r="J19" s="113"/>
      <c r="K19" s="113" t="str">
        <f t="shared" si="0"/>
        <v/>
      </c>
      <c r="AU19" s="135" t="s">
        <v>277</v>
      </c>
    </row>
    <row r="20" spans="1:47" x14ac:dyDescent="0.3">
      <c r="A20" s="113"/>
      <c r="B20" s="113"/>
      <c r="C20" s="113"/>
      <c r="D20" s="113"/>
      <c r="E20" s="113"/>
      <c r="F20" s="113"/>
      <c r="G20" s="113"/>
      <c r="H20" s="113"/>
      <c r="I20" s="113"/>
      <c r="J20" s="113"/>
      <c r="K20" s="113" t="str">
        <f t="shared" si="0"/>
        <v/>
      </c>
      <c r="AU20" s="135" t="s">
        <v>278</v>
      </c>
    </row>
    <row r="21" spans="1:47" x14ac:dyDescent="0.3">
      <c r="A21" s="113"/>
      <c r="B21" s="113"/>
      <c r="C21" s="113"/>
      <c r="D21" s="113"/>
      <c r="E21" s="113"/>
      <c r="F21" s="113"/>
      <c r="G21" s="113"/>
      <c r="H21" s="113"/>
      <c r="I21" s="113"/>
      <c r="J21" s="113"/>
      <c r="K21" s="113" t="str">
        <f t="shared" si="0"/>
        <v/>
      </c>
      <c r="AU21" s="135" t="s">
        <v>279</v>
      </c>
    </row>
    <row r="22" spans="1:47" x14ac:dyDescent="0.3">
      <c r="A22" s="113"/>
      <c r="B22" s="113"/>
      <c r="C22" s="113"/>
      <c r="D22" s="113"/>
      <c r="E22" s="113"/>
      <c r="F22" s="113"/>
      <c r="G22" s="113"/>
      <c r="H22" s="113"/>
      <c r="I22" s="113"/>
      <c r="J22" s="113"/>
      <c r="K22" s="113" t="str">
        <f t="shared" si="0"/>
        <v/>
      </c>
      <c r="AU22" s="135" t="s">
        <v>280</v>
      </c>
    </row>
    <row r="23" spans="1:47" x14ac:dyDescent="0.3">
      <c r="A23" s="113"/>
      <c r="B23" s="113"/>
      <c r="C23" s="113"/>
      <c r="D23" s="113"/>
      <c r="E23" s="113"/>
      <c r="F23" s="113"/>
      <c r="G23" s="113"/>
      <c r="H23" s="113"/>
      <c r="I23" s="113"/>
      <c r="J23" s="113"/>
      <c r="K23" s="113" t="str">
        <f t="shared" si="0"/>
        <v/>
      </c>
      <c r="AU23" s="135" t="s">
        <v>281</v>
      </c>
    </row>
    <row r="24" spans="1:47" x14ac:dyDescent="0.3">
      <c r="A24" s="113"/>
      <c r="B24" s="113"/>
      <c r="C24" s="113"/>
      <c r="D24" s="113"/>
      <c r="E24" s="113"/>
      <c r="F24" s="113"/>
      <c r="G24" s="113"/>
      <c r="H24" s="113"/>
      <c r="I24" s="113"/>
      <c r="J24" s="113"/>
      <c r="K24" s="113" t="str">
        <f t="shared" si="0"/>
        <v/>
      </c>
      <c r="AU24" s="135" t="s">
        <v>282</v>
      </c>
    </row>
    <row r="25" spans="1:47" x14ac:dyDescent="0.3">
      <c r="A25" s="113"/>
      <c r="B25" s="113"/>
      <c r="C25" s="113"/>
      <c r="D25" s="113"/>
      <c r="E25" s="113"/>
      <c r="F25" s="113"/>
      <c r="G25" s="113"/>
      <c r="H25" s="113"/>
      <c r="I25" s="113"/>
      <c r="J25" s="113"/>
      <c r="K25" s="113" t="str">
        <f t="shared" si="0"/>
        <v/>
      </c>
      <c r="AU25" s="135" t="s">
        <v>283</v>
      </c>
    </row>
    <row r="26" spans="1:47" x14ac:dyDescent="0.3">
      <c r="A26" s="113"/>
      <c r="B26" s="113"/>
      <c r="C26" s="113"/>
      <c r="D26" s="113"/>
      <c r="E26" s="113"/>
      <c r="F26" s="113"/>
      <c r="G26" s="113"/>
      <c r="H26" s="113"/>
      <c r="I26" s="113"/>
      <c r="J26" s="113"/>
      <c r="K26" s="113" t="str">
        <f t="shared" si="0"/>
        <v/>
      </c>
      <c r="AU26" s="135" t="s">
        <v>284</v>
      </c>
    </row>
    <row r="27" spans="1:47" x14ac:dyDescent="0.3">
      <c r="A27" s="113"/>
      <c r="B27" s="113"/>
      <c r="C27" s="113"/>
      <c r="D27" s="113"/>
      <c r="E27" s="113"/>
      <c r="F27" s="113"/>
      <c r="G27" s="113"/>
      <c r="H27" s="113"/>
      <c r="I27" s="113"/>
      <c r="J27" s="113"/>
      <c r="K27" s="113" t="str">
        <f t="shared" si="0"/>
        <v/>
      </c>
      <c r="AU27" s="135" t="s">
        <v>285</v>
      </c>
    </row>
    <row r="28" spans="1:47" x14ac:dyDescent="0.3">
      <c r="A28" s="113"/>
      <c r="B28" s="113"/>
      <c r="C28" s="113"/>
      <c r="D28" s="113"/>
      <c r="E28" s="113"/>
      <c r="F28" s="113"/>
      <c r="G28" s="113"/>
      <c r="H28" s="113"/>
      <c r="I28" s="113"/>
      <c r="J28" s="113"/>
      <c r="K28" s="113" t="str">
        <f t="shared" si="0"/>
        <v/>
      </c>
      <c r="AU28" s="135" t="s">
        <v>286</v>
      </c>
    </row>
    <row r="29" spans="1:47" x14ac:dyDescent="0.3">
      <c r="A29" s="113"/>
      <c r="B29" s="113"/>
      <c r="C29" s="113"/>
      <c r="D29" s="113"/>
      <c r="E29" s="113"/>
      <c r="F29" s="113"/>
      <c r="G29" s="113"/>
      <c r="H29" s="113"/>
      <c r="I29" s="113"/>
      <c r="J29" s="113"/>
      <c r="K29" s="113" t="str">
        <f t="shared" si="0"/>
        <v/>
      </c>
      <c r="AU29" s="135" t="s">
        <v>287</v>
      </c>
    </row>
    <row r="30" spans="1:47" x14ac:dyDescent="0.3">
      <c r="A30" s="113"/>
      <c r="B30" s="113"/>
      <c r="C30" s="113"/>
      <c r="D30" s="113"/>
      <c r="E30" s="113"/>
      <c r="F30" s="113"/>
      <c r="G30" s="113"/>
      <c r="H30" s="113"/>
      <c r="I30" s="113"/>
      <c r="J30" s="113"/>
      <c r="K30" s="113" t="str">
        <f t="shared" si="0"/>
        <v/>
      </c>
      <c r="AU30" s="135" t="s">
        <v>288</v>
      </c>
    </row>
    <row r="31" spans="1:47" x14ac:dyDescent="0.3">
      <c r="A31" s="113"/>
      <c r="B31" s="113"/>
      <c r="C31" s="113"/>
      <c r="D31" s="113"/>
      <c r="E31" s="113"/>
      <c r="F31" s="113"/>
      <c r="G31" s="113"/>
      <c r="H31" s="113"/>
      <c r="I31" s="113"/>
      <c r="J31" s="113"/>
      <c r="K31" s="113" t="str">
        <f t="shared" si="0"/>
        <v/>
      </c>
      <c r="AU31" s="135" t="s">
        <v>289</v>
      </c>
    </row>
    <row r="32" spans="1:47" x14ac:dyDescent="0.3">
      <c r="A32" s="113"/>
      <c r="B32" s="113"/>
      <c r="C32" s="113"/>
      <c r="D32" s="113"/>
      <c r="E32" s="113"/>
      <c r="F32" s="113"/>
      <c r="G32" s="113"/>
      <c r="H32" s="113"/>
      <c r="I32" s="113"/>
      <c r="J32" s="113"/>
      <c r="K32" s="113" t="str">
        <f t="shared" si="0"/>
        <v/>
      </c>
      <c r="AU32" s="135" t="s">
        <v>290</v>
      </c>
    </row>
    <row r="33" spans="1:47" x14ac:dyDescent="0.3">
      <c r="A33" s="113"/>
      <c r="B33" s="113"/>
      <c r="C33" s="113"/>
      <c r="D33" s="113"/>
      <c r="E33" s="113"/>
      <c r="F33" s="113"/>
      <c r="G33" s="113"/>
      <c r="H33" s="113"/>
      <c r="I33" s="113"/>
      <c r="J33" s="113"/>
      <c r="K33" s="113" t="str">
        <f t="shared" si="0"/>
        <v/>
      </c>
      <c r="AU33" s="135" t="s">
        <v>291</v>
      </c>
    </row>
    <row r="34" spans="1:47" x14ac:dyDescent="0.3">
      <c r="A34" s="113"/>
      <c r="B34" s="113"/>
      <c r="C34" s="113"/>
      <c r="D34" s="113"/>
      <c r="E34" s="113"/>
      <c r="F34" s="113"/>
      <c r="G34" s="113"/>
      <c r="H34" s="113"/>
      <c r="I34" s="113"/>
      <c r="J34" s="113"/>
      <c r="K34" s="113" t="str">
        <f t="shared" si="0"/>
        <v/>
      </c>
      <c r="AU34" s="135" t="s">
        <v>292</v>
      </c>
    </row>
    <row r="35" spans="1:47" x14ac:dyDescent="0.3">
      <c r="A35" s="86"/>
      <c r="B35" s="86"/>
      <c r="C35" s="86"/>
      <c r="D35" s="86"/>
      <c r="E35" s="86"/>
      <c r="F35" s="86"/>
      <c r="G35" s="86"/>
      <c r="H35" s="86"/>
      <c r="I35" s="86"/>
      <c r="J35" s="86"/>
      <c r="K35" s="113" t="str">
        <f t="shared" si="0"/>
        <v/>
      </c>
      <c r="AU35" s="135" t="s">
        <v>293</v>
      </c>
    </row>
    <row r="36" spans="1:47" x14ac:dyDescent="0.3">
      <c r="A36" s="86"/>
      <c r="B36" s="86"/>
      <c r="C36" s="86"/>
      <c r="D36" s="86"/>
      <c r="E36" s="86"/>
      <c r="F36" s="86"/>
      <c r="G36" s="86"/>
      <c r="H36" s="86"/>
      <c r="I36" s="86"/>
      <c r="J36" s="86"/>
      <c r="K36" s="113" t="str">
        <f t="shared" si="0"/>
        <v/>
      </c>
      <c r="AU36" s="135" t="s">
        <v>294</v>
      </c>
    </row>
    <row r="37" spans="1:47" x14ac:dyDescent="0.3">
      <c r="A37" s="86"/>
      <c r="B37" s="86"/>
      <c r="C37" s="86"/>
      <c r="D37" s="86"/>
      <c r="E37" s="86"/>
      <c r="F37" s="86"/>
      <c r="G37" s="86"/>
      <c r="H37" s="86"/>
      <c r="I37" s="86"/>
      <c r="J37" s="86"/>
      <c r="K37" s="113" t="str">
        <f t="shared" si="0"/>
        <v/>
      </c>
      <c r="AU37" s="135" t="s">
        <v>295</v>
      </c>
    </row>
    <row r="38" spans="1:47" x14ac:dyDescent="0.3">
      <c r="A38" s="86"/>
      <c r="B38" s="86"/>
      <c r="C38" s="86"/>
      <c r="D38" s="86"/>
      <c r="E38" s="86"/>
      <c r="F38" s="86"/>
      <c r="G38" s="86"/>
      <c r="H38" s="86"/>
      <c r="I38" s="86"/>
      <c r="J38" s="86"/>
      <c r="K38" s="113" t="str">
        <f t="shared" si="0"/>
        <v/>
      </c>
      <c r="AU38" s="135" t="s">
        <v>296</v>
      </c>
    </row>
    <row r="39" spans="1:47" x14ac:dyDescent="0.3">
      <c r="A39" s="86"/>
      <c r="B39" s="86"/>
      <c r="C39" s="86"/>
      <c r="D39" s="86"/>
      <c r="E39" s="86"/>
      <c r="F39" s="86"/>
      <c r="G39" s="86"/>
      <c r="H39" s="86"/>
      <c r="I39" s="86"/>
      <c r="J39" s="86"/>
      <c r="K39" s="113" t="str">
        <f t="shared" si="0"/>
        <v/>
      </c>
      <c r="AU39" s="135" t="s">
        <v>297</v>
      </c>
    </row>
    <row r="40" spans="1:47" x14ac:dyDescent="0.3">
      <c r="A40" s="86"/>
      <c r="B40" s="86"/>
      <c r="C40" s="86"/>
      <c r="D40" s="86"/>
      <c r="E40" s="86"/>
      <c r="F40" s="86"/>
      <c r="G40" s="86"/>
      <c r="H40" s="86"/>
      <c r="I40" s="86"/>
      <c r="J40" s="86"/>
      <c r="K40" s="113" t="str">
        <f t="shared" si="0"/>
        <v/>
      </c>
      <c r="AU40" s="135" t="s">
        <v>298</v>
      </c>
    </row>
    <row r="41" spans="1:47" x14ac:dyDescent="0.3">
      <c r="A41" s="86"/>
      <c r="B41" s="86"/>
      <c r="C41" s="86"/>
      <c r="D41" s="86"/>
      <c r="E41" s="86"/>
      <c r="F41" s="86"/>
      <c r="G41" s="86"/>
      <c r="H41" s="86"/>
      <c r="I41" s="86"/>
      <c r="J41" s="86"/>
      <c r="K41" s="113" t="str">
        <f t="shared" si="0"/>
        <v/>
      </c>
      <c r="AU41" s="135" t="s">
        <v>299</v>
      </c>
    </row>
    <row r="42" spans="1:47" x14ac:dyDescent="0.3">
      <c r="A42" s="86"/>
      <c r="B42" s="86"/>
      <c r="C42" s="86"/>
      <c r="D42" s="86"/>
      <c r="E42" s="86"/>
      <c r="F42" s="86"/>
      <c r="G42" s="86"/>
      <c r="H42" s="86"/>
      <c r="I42" s="86"/>
      <c r="J42" s="86"/>
      <c r="K42" s="113" t="str">
        <f t="shared" si="0"/>
        <v/>
      </c>
      <c r="AU42" s="135" t="s">
        <v>300</v>
      </c>
    </row>
    <row r="43" spans="1:47" x14ac:dyDescent="0.3">
      <c r="A43" s="86"/>
      <c r="B43" s="86"/>
      <c r="C43" s="86"/>
      <c r="D43" s="86"/>
      <c r="E43" s="86"/>
      <c r="F43" s="86"/>
      <c r="G43" s="86"/>
      <c r="H43" s="86"/>
      <c r="I43" s="86"/>
      <c r="J43" s="86"/>
      <c r="K43" s="113" t="str">
        <f t="shared" si="0"/>
        <v/>
      </c>
      <c r="AU43" s="135"/>
    </row>
    <row r="44" spans="1:47" x14ac:dyDescent="0.3">
      <c r="A44" s="86"/>
      <c r="B44" s="86"/>
      <c r="C44" s="86"/>
      <c r="D44" s="86"/>
      <c r="E44" s="86"/>
      <c r="F44" s="86"/>
      <c r="G44" s="86"/>
      <c r="H44" s="86"/>
      <c r="I44" s="86"/>
      <c r="J44" s="86"/>
      <c r="K44" s="113" t="str">
        <f t="shared" si="0"/>
        <v/>
      </c>
      <c r="AU44" s="135"/>
    </row>
    <row r="45" spans="1:47" x14ac:dyDescent="0.3">
      <c r="A45" s="86"/>
      <c r="B45" s="86"/>
      <c r="C45" s="86"/>
      <c r="D45" s="86"/>
      <c r="E45" s="86"/>
      <c r="F45" s="86"/>
      <c r="G45" s="86"/>
      <c r="H45" s="86"/>
      <c r="I45" s="86"/>
      <c r="J45" s="86"/>
      <c r="K45" s="113" t="str">
        <f t="shared" si="0"/>
        <v/>
      </c>
      <c r="AU45" s="135"/>
    </row>
    <row r="46" spans="1:47" x14ac:dyDescent="0.3">
      <c r="A46" s="86"/>
      <c r="B46" s="86"/>
      <c r="C46" s="86"/>
      <c r="D46" s="86"/>
      <c r="E46" s="86"/>
      <c r="F46" s="86"/>
      <c r="G46" s="86"/>
      <c r="H46" s="86"/>
      <c r="I46" s="86"/>
      <c r="J46" s="86"/>
      <c r="K46" s="113" t="str">
        <f t="shared" si="0"/>
        <v/>
      </c>
      <c r="AU46" s="135"/>
    </row>
    <row r="47" spans="1:47" x14ac:dyDescent="0.3">
      <c r="A47" s="86"/>
      <c r="B47" s="86"/>
      <c r="C47" s="86"/>
      <c r="D47" s="86"/>
      <c r="E47" s="86"/>
      <c r="F47" s="86"/>
      <c r="G47" s="86"/>
      <c r="H47" s="86"/>
      <c r="I47" s="86"/>
      <c r="J47" s="86"/>
      <c r="K47" s="113" t="str">
        <f t="shared" si="0"/>
        <v/>
      </c>
      <c r="AU47" s="135"/>
    </row>
    <row r="48" spans="1:47" x14ac:dyDescent="0.3">
      <c r="A48" s="86"/>
      <c r="B48" s="86"/>
      <c r="C48" s="86"/>
      <c r="D48" s="86"/>
      <c r="E48" s="86"/>
      <c r="F48" s="86"/>
      <c r="G48" s="86"/>
      <c r="H48" s="86"/>
      <c r="I48" s="86"/>
      <c r="J48" s="86"/>
      <c r="K48" s="113" t="str">
        <f t="shared" si="0"/>
        <v/>
      </c>
      <c r="AU48" s="135"/>
    </row>
    <row r="49" spans="1:47" x14ac:dyDescent="0.3">
      <c r="A49" s="86"/>
      <c r="B49" s="86"/>
      <c r="C49" s="86"/>
      <c r="D49" s="86"/>
      <c r="E49" s="86"/>
      <c r="F49" s="86"/>
      <c r="G49" s="86"/>
      <c r="H49" s="86"/>
      <c r="I49" s="86"/>
      <c r="J49" s="86"/>
      <c r="K49" s="113" t="str">
        <f t="shared" si="0"/>
        <v/>
      </c>
      <c r="AU49" s="135"/>
    </row>
    <row r="50" spans="1:47" x14ac:dyDescent="0.3">
      <c r="A50" s="86"/>
      <c r="B50" s="86"/>
      <c r="C50" s="86"/>
      <c r="D50" s="86"/>
      <c r="E50" s="86"/>
      <c r="F50" s="86"/>
      <c r="G50" s="86"/>
      <c r="H50" s="86"/>
      <c r="I50" s="86"/>
      <c r="J50" s="86"/>
      <c r="K50" s="113" t="str">
        <f t="shared" si="0"/>
        <v/>
      </c>
    </row>
    <row r="51" spans="1:47" x14ac:dyDescent="0.3">
      <c r="A51" s="86"/>
      <c r="B51" s="86"/>
      <c r="C51" s="86"/>
      <c r="D51" s="86"/>
      <c r="E51" s="86"/>
      <c r="F51" s="86"/>
      <c r="G51" s="86"/>
      <c r="H51" s="86"/>
      <c r="I51" s="86"/>
      <c r="J51" s="86"/>
      <c r="K51" s="113" t="str">
        <f t="shared" si="0"/>
        <v/>
      </c>
    </row>
    <row r="52" spans="1:47" x14ac:dyDescent="0.3">
      <c r="A52" s="86"/>
      <c r="B52" s="86"/>
      <c r="C52" s="86"/>
      <c r="D52" s="86"/>
      <c r="E52" s="86"/>
      <c r="F52" s="86"/>
      <c r="G52" s="86"/>
      <c r="H52" s="86"/>
      <c r="I52" s="86"/>
      <c r="J52" s="86"/>
      <c r="K52" s="113" t="str">
        <f t="shared" si="0"/>
        <v/>
      </c>
    </row>
    <row r="53" spans="1:47" x14ac:dyDescent="0.3">
      <c r="A53" s="86"/>
      <c r="B53" s="86"/>
      <c r="C53" s="86"/>
      <c r="D53" s="86"/>
      <c r="E53" s="86"/>
      <c r="F53" s="86"/>
      <c r="G53" s="86"/>
      <c r="H53" s="86"/>
      <c r="I53" s="86"/>
      <c r="J53" s="86"/>
      <c r="K53" s="113" t="str">
        <f t="shared" si="0"/>
        <v/>
      </c>
    </row>
    <row r="54" spans="1:47" x14ac:dyDescent="0.3">
      <c r="A54" s="86"/>
      <c r="B54" s="86"/>
      <c r="C54" s="86"/>
      <c r="D54" s="86"/>
      <c r="E54" s="86"/>
      <c r="F54" s="86"/>
      <c r="G54" s="86"/>
      <c r="H54" s="86"/>
      <c r="I54" s="86"/>
      <c r="J54" s="86"/>
      <c r="K54" s="113" t="str">
        <f t="shared" si="0"/>
        <v/>
      </c>
    </row>
    <row r="55" spans="1:47" x14ac:dyDescent="0.3">
      <c r="A55" s="86"/>
      <c r="B55" s="86"/>
      <c r="C55" s="86"/>
      <c r="D55" s="86"/>
      <c r="E55" s="86"/>
      <c r="F55" s="86"/>
      <c r="G55" s="86"/>
      <c r="H55" s="86"/>
      <c r="I55" s="86"/>
      <c r="J55" s="86"/>
      <c r="K55" s="113" t="str">
        <f t="shared" si="0"/>
        <v/>
      </c>
    </row>
    <row r="56" spans="1:47" x14ac:dyDescent="0.3">
      <c r="A56" s="86"/>
      <c r="B56" s="86"/>
      <c r="C56" s="86"/>
      <c r="D56" s="86"/>
      <c r="E56" s="86"/>
      <c r="F56" s="86"/>
      <c r="G56" s="86"/>
      <c r="H56" s="86"/>
      <c r="I56" s="86"/>
      <c r="J56" s="86"/>
      <c r="K56" s="113" t="str">
        <f t="shared" si="0"/>
        <v/>
      </c>
      <c r="AU56" s="135"/>
    </row>
    <row r="57" spans="1:47" x14ac:dyDescent="0.3">
      <c r="A57" s="86"/>
      <c r="B57" s="86"/>
      <c r="C57" s="86"/>
      <c r="D57" s="86"/>
      <c r="E57" s="86"/>
      <c r="F57" s="86"/>
      <c r="G57" s="86"/>
      <c r="H57" s="86"/>
      <c r="I57" s="86"/>
      <c r="J57" s="86"/>
      <c r="K57" s="113" t="str">
        <f t="shared" si="0"/>
        <v/>
      </c>
      <c r="AU57" s="135"/>
    </row>
    <row r="58" spans="1:47" x14ac:dyDescent="0.3">
      <c r="A58" s="86"/>
      <c r="B58" s="86"/>
      <c r="C58" s="86"/>
      <c r="D58" s="86"/>
      <c r="E58" s="86"/>
      <c r="F58" s="86"/>
      <c r="G58" s="86"/>
      <c r="H58" s="86"/>
      <c r="I58" s="86"/>
      <c r="J58" s="86"/>
      <c r="K58" s="113" t="str">
        <f t="shared" si="0"/>
        <v/>
      </c>
      <c r="AU58" s="135"/>
    </row>
    <row r="59" spans="1:47" x14ac:dyDescent="0.3">
      <c r="A59" s="86"/>
      <c r="B59" s="86"/>
      <c r="C59" s="86"/>
      <c r="D59" s="86"/>
      <c r="E59" s="86"/>
      <c r="F59" s="86"/>
      <c r="G59" s="86"/>
      <c r="H59" s="86"/>
      <c r="I59" s="86"/>
      <c r="J59" s="86"/>
      <c r="K59" s="113" t="str">
        <f t="shared" si="0"/>
        <v/>
      </c>
    </row>
    <row r="60" spans="1:47" x14ac:dyDescent="0.3">
      <c r="A60" s="86"/>
      <c r="B60" s="86"/>
      <c r="C60" s="86"/>
      <c r="D60" s="86"/>
      <c r="E60" s="86"/>
      <c r="F60" s="86"/>
      <c r="G60" s="86"/>
      <c r="H60" s="86"/>
      <c r="I60" s="86"/>
      <c r="J60" s="86"/>
      <c r="K60" s="113" t="str">
        <f t="shared" si="0"/>
        <v/>
      </c>
      <c r="AU60" s="135"/>
    </row>
    <row r="61" spans="1:47" x14ac:dyDescent="0.3">
      <c r="A61" s="86"/>
      <c r="B61" s="86"/>
      <c r="C61" s="86"/>
      <c r="D61" s="86"/>
      <c r="E61" s="86"/>
      <c r="F61" s="86"/>
      <c r="G61" s="86"/>
      <c r="H61" s="86"/>
      <c r="I61" s="86"/>
      <c r="J61" s="86"/>
      <c r="K61" s="113" t="str">
        <f t="shared" si="0"/>
        <v/>
      </c>
      <c r="AU61" s="135"/>
    </row>
    <row r="62" spans="1:47" x14ac:dyDescent="0.3">
      <c r="A62" s="86"/>
      <c r="B62" s="86"/>
      <c r="C62" s="86"/>
      <c r="D62" s="86"/>
      <c r="E62" s="86"/>
      <c r="F62" s="86"/>
      <c r="G62" s="86"/>
      <c r="H62" s="86"/>
      <c r="I62" s="86"/>
      <c r="J62" s="86"/>
      <c r="K62" s="113" t="str">
        <f t="shared" si="0"/>
        <v/>
      </c>
      <c r="AU62" s="135"/>
    </row>
    <row r="63" spans="1:47" x14ac:dyDescent="0.3">
      <c r="A63" s="86"/>
      <c r="B63" s="86"/>
      <c r="C63" s="86"/>
      <c r="D63" s="86"/>
      <c r="E63" s="86"/>
      <c r="F63" s="86"/>
      <c r="G63" s="86"/>
      <c r="H63" s="86"/>
      <c r="I63" s="86"/>
      <c r="J63" s="86"/>
      <c r="K63" s="113" t="str">
        <f t="shared" si="0"/>
        <v/>
      </c>
      <c r="AU63" s="135"/>
    </row>
    <row r="64" spans="1:47" x14ac:dyDescent="0.3">
      <c r="A64" s="86"/>
      <c r="B64" s="86"/>
      <c r="C64" s="86"/>
      <c r="D64" s="86"/>
      <c r="E64" s="86"/>
      <c r="F64" s="86"/>
      <c r="G64" s="86"/>
      <c r="H64" s="86"/>
      <c r="I64" s="86"/>
      <c r="J64" s="86"/>
      <c r="K64" s="113" t="str">
        <f t="shared" si="0"/>
        <v/>
      </c>
    </row>
    <row r="65" spans="1:47" x14ac:dyDescent="0.3">
      <c r="A65" s="86"/>
      <c r="B65" s="86"/>
      <c r="C65" s="86"/>
      <c r="D65" s="86"/>
      <c r="E65" s="86"/>
      <c r="F65" s="86"/>
      <c r="G65" s="86"/>
      <c r="H65" s="86"/>
      <c r="I65" s="86"/>
      <c r="J65" s="86"/>
      <c r="K65" s="113" t="str">
        <f t="shared" si="0"/>
        <v/>
      </c>
    </row>
    <row r="66" spans="1:47" x14ac:dyDescent="0.3">
      <c r="A66" s="86"/>
      <c r="B66" s="86"/>
      <c r="C66" s="86"/>
      <c r="D66" s="86"/>
      <c r="E66" s="86"/>
      <c r="F66" s="86"/>
      <c r="G66" s="86"/>
      <c r="H66" s="86"/>
      <c r="I66" s="86"/>
      <c r="J66" s="86"/>
      <c r="K66" s="113" t="str">
        <f t="shared" si="0"/>
        <v/>
      </c>
    </row>
    <row r="67" spans="1:47" x14ac:dyDescent="0.3">
      <c r="A67" s="86"/>
      <c r="B67" s="86"/>
      <c r="C67" s="86"/>
      <c r="D67" s="86"/>
      <c r="E67" s="86"/>
      <c r="F67" s="86"/>
      <c r="G67" s="86"/>
      <c r="H67" s="86"/>
      <c r="I67" s="86"/>
      <c r="J67" s="86"/>
      <c r="K67" s="113" t="str">
        <f t="shared" si="0"/>
        <v/>
      </c>
    </row>
    <row r="68" spans="1:47" x14ac:dyDescent="0.3">
      <c r="A68" s="86"/>
      <c r="B68" s="86"/>
      <c r="C68" s="86"/>
      <c r="D68" s="86"/>
      <c r="E68" s="86"/>
      <c r="F68" s="86"/>
      <c r="G68" s="86"/>
      <c r="H68" s="86"/>
      <c r="I68" s="86"/>
      <c r="J68" s="86"/>
      <c r="K68" s="113" t="str">
        <f t="shared" si="0"/>
        <v/>
      </c>
      <c r="AU68" s="136"/>
    </row>
    <row r="69" spans="1:47" x14ac:dyDescent="0.3">
      <c r="A69" s="86"/>
      <c r="B69" s="86"/>
      <c r="C69" s="86"/>
      <c r="D69" s="86"/>
      <c r="E69" s="86"/>
      <c r="F69" s="86"/>
      <c r="G69" s="86"/>
      <c r="H69" s="86"/>
      <c r="I69" s="86"/>
      <c r="J69" s="86"/>
      <c r="K69" s="113" t="str">
        <f t="shared" si="0"/>
        <v/>
      </c>
    </row>
    <row r="70" spans="1:47" x14ac:dyDescent="0.3">
      <c r="A70" s="86"/>
      <c r="B70" s="86"/>
      <c r="C70" s="86"/>
      <c r="D70" s="86"/>
      <c r="E70" s="86"/>
      <c r="F70" s="86"/>
      <c r="G70" s="86"/>
      <c r="H70" s="86"/>
      <c r="I70" s="86"/>
      <c r="J70" s="86"/>
      <c r="K70" s="113" t="str">
        <f t="shared" ref="K70:K133" si="1">IF(J70="","",VLOOKUP(J70,AR$14:AS$18,2,0))</f>
        <v/>
      </c>
    </row>
    <row r="71" spans="1:47" x14ac:dyDescent="0.3">
      <c r="A71" s="86"/>
      <c r="B71" s="86"/>
      <c r="C71" s="86"/>
      <c r="D71" s="86"/>
      <c r="E71" s="86"/>
      <c r="F71" s="86"/>
      <c r="G71" s="86"/>
      <c r="H71" s="86"/>
      <c r="I71" s="86"/>
      <c r="J71" s="86"/>
      <c r="K71" s="113" t="str">
        <f t="shared" si="1"/>
        <v/>
      </c>
    </row>
    <row r="72" spans="1:47" x14ac:dyDescent="0.3">
      <c r="A72" s="86"/>
      <c r="B72" s="86"/>
      <c r="C72" s="86"/>
      <c r="D72" s="86"/>
      <c r="E72" s="86"/>
      <c r="F72" s="86"/>
      <c r="G72" s="86"/>
      <c r="H72" s="86"/>
      <c r="I72" s="86"/>
      <c r="J72" s="86"/>
      <c r="K72" s="113" t="str">
        <f t="shared" si="1"/>
        <v/>
      </c>
    </row>
    <row r="73" spans="1:47" x14ac:dyDescent="0.3">
      <c r="A73" s="86"/>
      <c r="B73" s="86"/>
      <c r="C73" s="86"/>
      <c r="D73" s="86"/>
      <c r="E73" s="86"/>
      <c r="F73" s="86"/>
      <c r="G73" s="86"/>
      <c r="H73" s="86"/>
      <c r="I73" s="86"/>
      <c r="J73" s="86"/>
      <c r="K73" s="113" t="str">
        <f t="shared" si="1"/>
        <v/>
      </c>
    </row>
    <row r="74" spans="1:47" x14ac:dyDescent="0.3">
      <c r="A74" s="86"/>
      <c r="B74" s="86"/>
      <c r="C74" s="86"/>
      <c r="D74" s="86"/>
      <c r="E74" s="86"/>
      <c r="F74" s="86"/>
      <c r="G74" s="86"/>
      <c r="H74" s="86"/>
      <c r="I74" s="86"/>
      <c r="J74" s="86"/>
      <c r="K74" s="113" t="str">
        <f t="shared" si="1"/>
        <v/>
      </c>
    </row>
    <row r="75" spans="1:47" x14ac:dyDescent="0.3">
      <c r="A75" s="86"/>
      <c r="B75" s="86"/>
      <c r="C75" s="86"/>
      <c r="D75" s="86"/>
      <c r="E75" s="86"/>
      <c r="F75" s="86"/>
      <c r="G75" s="86"/>
      <c r="H75" s="86"/>
      <c r="I75" s="86"/>
      <c r="J75" s="86"/>
      <c r="K75" s="113" t="str">
        <f t="shared" si="1"/>
        <v/>
      </c>
    </row>
    <row r="76" spans="1:47" x14ac:dyDescent="0.3">
      <c r="A76" s="86"/>
      <c r="B76" s="86"/>
      <c r="C76" s="86"/>
      <c r="D76" s="86"/>
      <c r="E76" s="86"/>
      <c r="F76" s="86"/>
      <c r="G76" s="86"/>
      <c r="H76" s="86"/>
      <c r="I76" s="86"/>
      <c r="J76" s="86"/>
      <c r="K76" s="113" t="str">
        <f t="shared" si="1"/>
        <v/>
      </c>
    </row>
    <row r="77" spans="1:47" x14ac:dyDescent="0.3">
      <c r="A77" s="86"/>
      <c r="B77" s="86"/>
      <c r="C77" s="86"/>
      <c r="D77" s="86"/>
      <c r="E77" s="86"/>
      <c r="F77" s="86"/>
      <c r="G77" s="86"/>
      <c r="H77" s="86"/>
      <c r="I77" s="86"/>
      <c r="J77" s="86"/>
      <c r="K77" s="113" t="str">
        <f t="shared" si="1"/>
        <v/>
      </c>
    </row>
    <row r="78" spans="1:47" x14ac:dyDescent="0.3">
      <c r="A78" s="86"/>
      <c r="B78" s="86"/>
      <c r="C78" s="86"/>
      <c r="D78" s="86"/>
      <c r="E78" s="86"/>
      <c r="F78" s="86"/>
      <c r="G78" s="86"/>
      <c r="H78" s="86"/>
      <c r="I78" s="86"/>
      <c r="J78" s="86"/>
      <c r="K78" s="113" t="str">
        <f t="shared" si="1"/>
        <v/>
      </c>
    </row>
    <row r="79" spans="1:47" x14ac:dyDescent="0.3">
      <c r="A79" s="86"/>
      <c r="B79" s="86"/>
      <c r="C79" s="86"/>
      <c r="D79" s="86"/>
      <c r="E79" s="86"/>
      <c r="F79" s="86"/>
      <c r="G79" s="86"/>
      <c r="H79" s="86"/>
      <c r="I79" s="86"/>
      <c r="J79" s="86"/>
      <c r="K79" s="113" t="str">
        <f t="shared" si="1"/>
        <v/>
      </c>
    </row>
    <row r="80" spans="1:47" x14ac:dyDescent="0.3">
      <c r="A80" s="86"/>
      <c r="B80" s="86"/>
      <c r="C80" s="86"/>
      <c r="D80" s="86"/>
      <c r="E80" s="86"/>
      <c r="F80" s="86"/>
      <c r="G80" s="86"/>
      <c r="H80" s="86"/>
      <c r="I80" s="86"/>
      <c r="J80" s="86"/>
      <c r="K80" s="113" t="str">
        <f t="shared" si="1"/>
        <v/>
      </c>
    </row>
    <row r="81" spans="1:11" x14ac:dyDescent="0.3">
      <c r="A81" s="86"/>
      <c r="B81" s="86"/>
      <c r="C81" s="86"/>
      <c r="D81" s="86"/>
      <c r="E81" s="86"/>
      <c r="F81" s="86"/>
      <c r="G81" s="86"/>
      <c r="H81" s="86"/>
      <c r="I81" s="86"/>
      <c r="J81" s="86"/>
      <c r="K81" s="113" t="str">
        <f t="shared" si="1"/>
        <v/>
      </c>
    </row>
    <row r="82" spans="1:11" x14ac:dyDescent="0.3">
      <c r="A82" s="86"/>
      <c r="B82" s="86"/>
      <c r="C82" s="86"/>
      <c r="D82" s="86"/>
      <c r="E82" s="86"/>
      <c r="F82" s="86"/>
      <c r="G82" s="86"/>
      <c r="H82" s="86"/>
      <c r="I82" s="86"/>
      <c r="J82" s="86"/>
      <c r="K82" s="113" t="str">
        <f t="shared" si="1"/>
        <v/>
      </c>
    </row>
    <row r="83" spans="1:11" x14ac:dyDescent="0.3">
      <c r="A83" s="86"/>
      <c r="B83" s="86"/>
      <c r="C83" s="86"/>
      <c r="D83" s="86"/>
      <c r="E83" s="86"/>
      <c r="F83" s="86"/>
      <c r="G83" s="86"/>
      <c r="H83" s="86"/>
      <c r="I83" s="86"/>
      <c r="J83" s="86"/>
      <c r="K83" s="113" t="str">
        <f t="shared" si="1"/>
        <v/>
      </c>
    </row>
    <row r="84" spans="1:11" x14ac:dyDescent="0.3">
      <c r="A84" s="86"/>
      <c r="B84" s="86"/>
      <c r="C84" s="86"/>
      <c r="D84" s="86"/>
      <c r="E84" s="86"/>
      <c r="F84" s="86"/>
      <c r="G84" s="86"/>
      <c r="H84" s="86"/>
      <c r="I84" s="86"/>
      <c r="J84" s="86"/>
      <c r="K84" s="113" t="str">
        <f t="shared" si="1"/>
        <v/>
      </c>
    </row>
    <row r="85" spans="1:11" x14ac:dyDescent="0.3">
      <c r="A85" s="86"/>
      <c r="B85" s="86"/>
      <c r="C85" s="86"/>
      <c r="D85" s="86"/>
      <c r="E85" s="86"/>
      <c r="F85" s="86"/>
      <c r="G85" s="86"/>
      <c r="H85" s="86"/>
      <c r="I85" s="86"/>
      <c r="J85" s="86"/>
      <c r="K85" s="113" t="str">
        <f t="shared" si="1"/>
        <v/>
      </c>
    </row>
    <row r="86" spans="1:11" x14ac:dyDescent="0.3">
      <c r="A86" s="86"/>
      <c r="B86" s="86"/>
      <c r="C86" s="86"/>
      <c r="D86" s="86"/>
      <c r="E86" s="86"/>
      <c r="F86" s="86"/>
      <c r="G86" s="86"/>
      <c r="H86" s="86"/>
      <c r="I86" s="86"/>
      <c r="J86" s="86"/>
      <c r="K86" s="113" t="str">
        <f t="shared" si="1"/>
        <v/>
      </c>
    </row>
    <row r="87" spans="1:11" x14ac:dyDescent="0.3">
      <c r="A87" s="86"/>
      <c r="B87" s="86"/>
      <c r="C87" s="86"/>
      <c r="D87" s="86"/>
      <c r="E87" s="86"/>
      <c r="F87" s="86"/>
      <c r="G87" s="86"/>
      <c r="H87" s="86"/>
      <c r="I87" s="86"/>
      <c r="J87" s="86"/>
      <c r="K87" s="113" t="str">
        <f t="shared" si="1"/>
        <v/>
      </c>
    </row>
    <row r="88" spans="1:11" x14ac:dyDescent="0.3">
      <c r="A88" s="86"/>
      <c r="B88" s="86"/>
      <c r="C88" s="86"/>
      <c r="D88" s="86"/>
      <c r="E88" s="86"/>
      <c r="F88" s="86"/>
      <c r="G88" s="86"/>
      <c r="H88" s="86"/>
      <c r="I88" s="86"/>
      <c r="J88" s="86"/>
      <c r="K88" s="113" t="str">
        <f t="shared" si="1"/>
        <v/>
      </c>
    </row>
    <row r="89" spans="1:11" x14ac:dyDescent="0.3">
      <c r="A89" s="86"/>
      <c r="B89" s="86"/>
      <c r="C89" s="86"/>
      <c r="D89" s="86"/>
      <c r="E89" s="86"/>
      <c r="F89" s="86"/>
      <c r="G89" s="86"/>
      <c r="H89" s="86"/>
      <c r="I89" s="86"/>
      <c r="J89" s="86"/>
      <c r="K89" s="113" t="str">
        <f t="shared" si="1"/>
        <v/>
      </c>
    </row>
    <row r="90" spans="1:11" x14ac:dyDescent="0.3">
      <c r="A90" s="86"/>
      <c r="B90" s="86"/>
      <c r="C90" s="86"/>
      <c r="D90" s="86"/>
      <c r="E90" s="86"/>
      <c r="F90" s="86"/>
      <c r="G90" s="86"/>
      <c r="H90" s="86"/>
      <c r="I90" s="86"/>
      <c r="J90" s="86"/>
      <c r="K90" s="113" t="str">
        <f t="shared" si="1"/>
        <v/>
      </c>
    </row>
    <row r="91" spans="1:11" x14ac:dyDescent="0.3">
      <c r="A91" s="86"/>
      <c r="B91" s="86"/>
      <c r="C91" s="86"/>
      <c r="D91" s="86"/>
      <c r="E91" s="86"/>
      <c r="F91" s="86"/>
      <c r="G91" s="86"/>
      <c r="H91" s="86"/>
      <c r="I91" s="86"/>
      <c r="J91" s="86"/>
      <c r="K91" s="113" t="str">
        <f t="shared" si="1"/>
        <v/>
      </c>
    </row>
    <row r="92" spans="1:11" x14ac:dyDescent="0.3">
      <c r="A92" s="86"/>
      <c r="B92" s="86"/>
      <c r="C92" s="86"/>
      <c r="D92" s="86"/>
      <c r="E92" s="86"/>
      <c r="F92" s="86"/>
      <c r="G92" s="86"/>
      <c r="H92" s="86"/>
      <c r="I92" s="86"/>
      <c r="J92" s="86"/>
      <c r="K92" s="113" t="str">
        <f t="shared" si="1"/>
        <v/>
      </c>
    </row>
    <row r="93" spans="1:11" x14ac:dyDescent="0.3">
      <c r="A93" s="86"/>
      <c r="B93" s="86"/>
      <c r="C93" s="86"/>
      <c r="D93" s="86"/>
      <c r="E93" s="86"/>
      <c r="F93" s="86"/>
      <c r="G93" s="86"/>
      <c r="H93" s="86"/>
      <c r="I93" s="86"/>
      <c r="J93" s="86"/>
      <c r="K93" s="113" t="str">
        <f t="shared" si="1"/>
        <v/>
      </c>
    </row>
    <row r="94" spans="1:11" x14ac:dyDescent="0.3">
      <c r="A94" s="86"/>
      <c r="B94" s="86"/>
      <c r="C94" s="86"/>
      <c r="D94" s="86"/>
      <c r="E94" s="86"/>
      <c r="F94" s="86"/>
      <c r="G94" s="86"/>
      <c r="H94" s="86"/>
      <c r="I94" s="86"/>
      <c r="J94" s="86"/>
      <c r="K94" s="113" t="str">
        <f t="shared" si="1"/>
        <v/>
      </c>
    </row>
    <row r="95" spans="1:11" x14ac:dyDescent="0.3">
      <c r="A95" s="86"/>
      <c r="B95" s="86"/>
      <c r="C95" s="86"/>
      <c r="D95" s="86"/>
      <c r="E95" s="86"/>
      <c r="F95" s="86"/>
      <c r="G95" s="86"/>
      <c r="H95" s="86"/>
      <c r="I95" s="86"/>
      <c r="J95" s="86"/>
      <c r="K95" s="113" t="str">
        <f t="shared" si="1"/>
        <v/>
      </c>
    </row>
    <row r="96" spans="1:11" x14ac:dyDescent="0.3">
      <c r="A96" s="86"/>
      <c r="B96" s="86"/>
      <c r="C96" s="86"/>
      <c r="D96" s="86"/>
      <c r="E96" s="86"/>
      <c r="F96" s="86"/>
      <c r="G96" s="86"/>
      <c r="H96" s="86"/>
      <c r="I96" s="86"/>
      <c r="J96" s="86"/>
      <c r="K96" s="113" t="str">
        <f t="shared" si="1"/>
        <v/>
      </c>
    </row>
    <row r="97" spans="1:11" x14ac:dyDescent="0.3">
      <c r="A97" s="86"/>
      <c r="B97" s="86"/>
      <c r="C97" s="86"/>
      <c r="D97" s="86"/>
      <c r="E97" s="86"/>
      <c r="F97" s="86"/>
      <c r="G97" s="86"/>
      <c r="H97" s="86"/>
      <c r="I97" s="86"/>
      <c r="J97" s="86"/>
      <c r="K97" s="113" t="str">
        <f t="shared" si="1"/>
        <v/>
      </c>
    </row>
    <row r="98" spans="1:11" x14ac:dyDescent="0.3">
      <c r="A98" s="86"/>
      <c r="B98" s="86"/>
      <c r="C98" s="86"/>
      <c r="D98" s="86"/>
      <c r="E98" s="86"/>
      <c r="F98" s="86"/>
      <c r="G98" s="86"/>
      <c r="H98" s="86"/>
      <c r="I98" s="86"/>
      <c r="J98" s="86"/>
      <c r="K98" s="113" t="str">
        <f t="shared" si="1"/>
        <v/>
      </c>
    </row>
    <row r="99" spans="1:11" x14ac:dyDescent="0.3">
      <c r="A99" s="86"/>
      <c r="B99" s="86"/>
      <c r="C99" s="86"/>
      <c r="D99" s="86"/>
      <c r="E99" s="86"/>
      <c r="F99" s="86"/>
      <c r="G99" s="86"/>
      <c r="H99" s="86"/>
      <c r="I99" s="86"/>
      <c r="J99" s="86"/>
      <c r="K99" s="113" t="str">
        <f t="shared" si="1"/>
        <v/>
      </c>
    </row>
    <row r="100" spans="1:11" x14ac:dyDescent="0.3">
      <c r="A100" s="86"/>
      <c r="B100" s="86"/>
      <c r="C100" s="86"/>
      <c r="D100" s="86"/>
      <c r="E100" s="86"/>
      <c r="F100" s="86"/>
      <c r="G100" s="86"/>
      <c r="H100" s="86"/>
      <c r="I100" s="86"/>
      <c r="J100" s="86"/>
      <c r="K100" s="113" t="str">
        <f t="shared" si="1"/>
        <v/>
      </c>
    </row>
    <row r="101" spans="1:11" x14ac:dyDescent="0.3">
      <c r="A101" s="86"/>
      <c r="B101" s="86"/>
      <c r="C101" s="86"/>
      <c r="D101" s="86"/>
      <c r="E101" s="86"/>
      <c r="F101" s="86"/>
      <c r="G101" s="86"/>
      <c r="H101" s="86"/>
      <c r="I101" s="86"/>
      <c r="J101" s="86"/>
      <c r="K101" s="113" t="str">
        <f t="shared" si="1"/>
        <v/>
      </c>
    </row>
    <row r="102" spans="1:11" x14ac:dyDescent="0.3">
      <c r="A102" s="86"/>
      <c r="B102" s="86"/>
      <c r="C102" s="86"/>
      <c r="D102" s="86"/>
      <c r="E102" s="86"/>
      <c r="F102" s="86"/>
      <c r="G102" s="86"/>
      <c r="H102" s="86"/>
      <c r="I102" s="86"/>
      <c r="J102" s="86"/>
      <c r="K102" s="113" t="str">
        <f t="shared" si="1"/>
        <v/>
      </c>
    </row>
    <row r="103" spans="1:11" x14ac:dyDescent="0.3">
      <c r="A103" s="86"/>
      <c r="B103" s="86"/>
      <c r="C103" s="86"/>
      <c r="D103" s="86"/>
      <c r="E103" s="86"/>
      <c r="F103" s="86"/>
      <c r="G103" s="86"/>
      <c r="H103" s="86"/>
      <c r="I103" s="86"/>
      <c r="J103" s="86"/>
      <c r="K103" s="113" t="str">
        <f t="shared" si="1"/>
        <v/>
      </c>
    </row>
    <row r="104" spans="1:11" x14ac:dyDescent="0.3">
      <c r="A104" s="86"/>
      <c r="B104" s="86"/>
      <c r="C104" s="86"/>
      <c r="D104" s="86"/>
      <c r="E104" s="86"/>
      <c r="F104" s="86"/>
      <c r="G104" s="86"/>
      <c r="H104" s="86"/>
      <c r="I104" s="86"/>
      <c r="J104" s="86"/>
      <c r="K104" s="113" t="str">
        <f t="shared" si="1"/>
        <v/>
      </c>
    </row>
    <row r="105" spans="1:11" x14ac:dyDescent="0.3">
      <c r="A105" s="86"/>
      <c r="B105" s="86"/>
      <c r="C105" s="86"/>
      <c r="D105" s="86"/>
      <c r="E105" s="86"/>
      <c r="F105" s="86"/>
      <c r="G105" s="86"/>
      <c r="H105" s="86"/>
      <c r="I105" s="86"/>
      <c r="J105" s="86"/>
      <c r="K105" s="113" t="str">
        <f t="shared" si="1"/>
        <v/>
      </c>
    </row>
    <row r="106" spans="1:11" x14ac:dyDescent="0.3">
      <c r="A106" s="86"/>
      <c r="B106" s="86"/>
      <c r="C106" s="86"/>
      <c r="D106" s="86"/>
      <c r="E106" s="86"/>
      <c r="F106" s="86"/>
      <c r="G106" s="86"/>
      <c r="H106" s="86"/>
      <c r="I106" s="86"/>
      <c r="J106" s="86"/>
      <c r="K106" s="113" t="str">
        <f t="shared" si="1"/>
        <v/>
      </c>
    </row>
    <row r="107" spans="1:11" x14ac:dyDescent="0.3">
      <c r="A107" s="86"/>
      <c r="B107" s="86"/>
      <c r="C107" s="86"/>
      <c r="D107" s="86"/>
      <c r="E107" s="86"/>
      <c r="F107" s="86"/>
      <c r="G107" s="86"/>
      <c r="H107" s="86"/>
      <c r="I107" s="86"/>
      <c r="J107" s="86"/>
      <c r="K107" s="113" t="str">
        <f t="shared" si="1"/>
        <v/>
      </c>
    </row>
    <row r="108" spans="1:11" x14ac:dyDescent="0.3">
      <c r="A108" s="86"/>
      <c r="B108" s="86"/>
      <c r="C108" s="86"/>
      <c r="D108" s="86"/>
      <c r="E108" s="86"/>
      <c r="F108" s="86"/>
      <c r="G108" s="86"/>
      <c r="H108" s="86"/>
      <c r="I108" s="86"/>
      <c r="J108" s="86"/>
      <c r="K108" s="113" t="str">
        <f t="shared" si="1"/>
        <v/>
      </c>
    </row>
    <row r="109" spans="1:11" x14ac:dyDescent="0.3">
      <c r="A109" s="86"/>
      <c r="B109" s="86"/>
      <c r="C109" s="86"/>
      <c r="D109" s="86"/>
      <c r="E109" s="86"/>
      <c r="F109" s="86"/>
      <c r="G109" s="86"/>
      <c r="H109" s="86"/>
      <c r="I109" s="86"/>
      <c r="J109" s="86"/>
      <c r="K109" s="113" t="str">
        <f t="shared" si="1"/>
        <v/>
      </c>
    </row>
    <row r="110" spans="1:11" x14ac:dyDescent="0.3">
      <c r="A110" s="86"/>
      <c r="B110" s="86"/>
      <c r="C110" s="86"/>
      <c r="D110" s="86"/>
      <c r="E110" s="86"/>
      <c r="F110" s="86"/>
      <c r="G110" s="86"/>
      <c r="H110" s="86"/>
      <c r="I110" s="86"/>
      <c r="J110" s="86"/>
      <c r="K110" s="113" t="str">
        <f t="shared" si="1"/>
        <v/>
      </c>
    </row>
    <row r="111" spans="1:11" x14ac:dyDescent="0.3">
      <c r="A111" s="86"/>
      <c r="B111" s="86"/>
      <c r="C111" s="86"/>
      <c r="D111" s="86"/>
      <c r="E111" s="86"/>
      <c r="F111" s="86"/>
      <c r="G111" s="86"/>
      <c r="H111" s="86"/>
      <c r="I111" s="86"/>
      <c r="J111" s="86"/>
      <c r="K111" s="113" t="str">
        <f t="shared" si="1"/>
        <v/>
      </c>
    </row>
    <row r="112" spans="1:11" x14ac:dyDescent="0.3">
      <c r="A112" s="86"/>
      <c r="B112" s="86"/>
      <c r="C112" s="86"/>
      <c r="D112" s="86"/>
      <c r="E112" s="86"/>
      <c r="F112" s="86"/>
      <c r="G112" s="86"/>
      <c r="H112" s="86"/>
      <c r="I112" s="86"/>
      <c r="J112" s="86"/>
      <c r="K112" s="113" t="str">
        <f t="shared" si="1"/>
        <v/>
      </c>
    </row>
    <row r="113" spans="1:11" x14ac:dyDescent="0.3">
      <c r="A113" s="86"/>
      <c r="B113" s="86"/>
      <c r="C113" s="86"/>
      <c r="D113" s="86"/>
      <c r="E113" s="86"/>
      <c r="F113" s="86"/>
      <c r="G113" s="86"/>
      <c r="H113" s="86"/>
      <c r="I113" s="86"/>
      <c r="J113" s="86"/>
      <c r="K113" s="113" t="str">
        <f t="shared" si="1"/>
        <v/>
      </c>
    </row>
    <row r="114" spans="1:11" x14ac:dyDescent="0.3">
      <c r="A114" s="86"/>
      <c r="B114" s="86"/>
      <c r="C114" s="86"/>
      <c r="D114" s="86"/>
      <c r="E114" s="86"/>
      <c r="F114" s="86"/>
      <c r="G114" s="86"/>
      <c r="H114" s="86"/>
      <c r="I114" s="86"/>
      <c r="J114" s="86"/>
      <c r="K114" s="113" t="str">
        <f t="shared" si="1"/>
        <v/>
      </c>
    </row>
    <row r="115" spans="1:11" x14ac:dyDescent="0.3">
      <c r="A115" s="86"/>
      <c r="B115" s="86"/>
      <c r="C115" s="86"/>
      <c r="D115" s="86"/>
      <c r="E115" s="86"/>
      <c r="F115" s="86"/>
      <c r="G115" s="86"/>
      <c r="H115" s="86"/>
      <c r="I115" s="86"/>
      <c r="J115" s="86"/>
      <c r="K115" s="113" t="str">
        <f t="shared" si="1"/>
        <v/>
      </c>
    </row>
    <row r="116" spans="1:11" x14ac:dyDescent="0.3">
      <c r="A116" s="86"/>
      <c r="B116" s="86"/>
      <c r="C116" s="86"/>
      <c r="D116" s="86"/>
      <c r="E116" s="86"/>
      <c r="F116" s="86"/>
      <c r="G116" s="86"/>
      <c r="H116" s="86"/>
      <c r="I116" s="86"/>
      <c r="J116" s="86"/>
      <c r="K116" s="113" t="str">
        <f t="shared" si="1"/>
        <v/>
      </c>
    </row>
    <row r="117" spans="1:11" x14ac:dyDescent="0.3">
      <c r="A117" s="86"/>
      <c r="B117" s="86"/>
      <c r="C117" s="86"/>
      <c r="D117" s="86"/>
      <c r="E117" s="86"/>
      <c r="F117" s="86"/>
      <c r="G117" s="86"/>
      <c r="H117" s="86"/>
      <c r="I117" s="86"/>
      <c r="J117" s="86"/>
      <c r="K117" s="113" t="str">
        <f t="shared" si="1"/>
        <v/>
      </c>
    </row>
    <row r="118" spans="1:11" x14ac:dyDescent="0.3">
      <c r="A118" s="86"/>
      <c r="B118" s="86"/>
      <c r="C118" s="86"/>
      <c r="D118" s="86"/>
      <c r="E118" s="86"/>
      <c r="F118" s="86"/>
      <c r="G118" s="86"/>
      <c r="H118" s="86"/>
      <c r="I118" s="86"/>
      <c r="J118" s="86"/>
      <c r="K118" s="113" t="str">
        <f t="shared" si="1"/>
        <v/>
      </c>
    </row>
    <row r="119" spans="1:11" x14ac:dyDescent="0.3">
      <c r="A119" s="86"/>
      <c r="B119" s="86"/>
      <c r="C119" s="86"/>
      <c r="D119" s="86"/>
      <c r="E119" s="86"/>
      <c r="F119" s="86"/>
      <c r="G119" s="86"/>
      <c r="H119" s="86"/>
      <c r="I119" s="86"/>
      <c r="J119" s="86"/>
      <c r="K119" s="113" t="str">
        <f t="shared" si="1"/>
        <v/>
      </c>
    </row>
    <row r="120" spans="1:11" x14ac:dyDescent="0.3">
      <c r="A120" s="86"/>
      <c r="B120" s="86"/>
      <c r="C120" s="86"/>
      <c r="D120" s="86"/>
      <c r="E120" s="86"/>
      <c r="F120" s="86"/>
      <c r="G120" s="86"/>
      <c r="H120" s="86"/>
      <c r="I120" s="86"/>
      <c r="J120" s="86"/>
      <c r="K120" s="113" t="str">
        <f t="shared" si="1"/>
        <v/>
      </c>
    </row>
    <row r="121" spans="1:11" x14ac:dyDescent="0.3">
      <c r="A121" s="86"/>
      <c r="B121" s="86"/>
      <c r="C121" s="86"/>
      <c r="D121" s="86"/>
      <c r="E121" s="86"/>
      <c r="F121" s="86"/>
      <c r="G121" s="86"/>
      <c r="H121" s="86"/>
      <c r="I121" s="86"/>
      <c r="J121" s="86"/>
      <c r="K121" s="113" t="str">
        <f t="shared" si="1"/>
        <v/>
      </c>
    </row>
    <row r="122" spans="1:11" x14ac:dyDescent="0.3">
      <c r="A122" s="86"/>
      <c r="B122" s="86"/>
      <c r="C122" s="86"/>
      <c r="D122" s="86"/>
      <c r="E122" s="86"/>
      <c r="F122" s="86"/>
      <c r="G122" s="86"/>
      <c r="H122" s="86"/>
      <c r="I122" s="86"/>
      <c r="J122" s="86"/>
      <c r="K122" s="113" t="str">
        <f t="shared" si="1"/>
        <v/>
      </c>
    </row>
    <row r="123" spans="1:11" x14ac:dyDescent="0.3">
      <c r="A123" s="86"/>
      <c r="B123" s="86"/>
      <c r="C123" s="86"/>
      <c r="D123" s="86"/>
      <c r="E123" s="86"/>
      <c r="F123" s="86"/>
      <c r="G123" s="86"/>
      <c r="H123" s="86"/>
      <c r="I123" s="86"/>
      <c r="J123" s="86"/>
      <c r="K123" s="113" t="str">
        <f t="shared" si="1"/>
        <v/>
      </c>
    </row>
    <row r="124" spans="1:11" x14ac:dyDescent="0.3">
      <c r="A124" s="86"/>
      <c r="B124" s="86"/>
      <c r="C124" s="86"/>
      <c r="D124" s="86"/>
      <c r="E124" s="86"/>
      <c r="F124" s="86"/>
      <c r="G124" s="86"/>
      <c r="H124" s="86"/>
      <c r="I124" s="86"/>
      <c r="J124" s="86"/>
      <c r="K124" s="113" t="str">
        <f t="shared" si="1"/>
        <v/>
      </c>
    </row>
    <row r="125" spans="1:11" x14ac:dyDescent="0.3">
      <c r="A125" s="86"/>
      <c r="B125" s="86"/>
      <c r="C125" s="86"/>
      <c r="D125" s="86"/>
      <c r="E125" s="86"/>
      <c r="F125" s="86"/>
      <c r="G125" s="86"/>
      <c r="H125" s="86"/>
      <c r="I125" s="86"/>
      <c r="J125" s="86"/>
      <c r="K125" s="113" t="str">
        <f t="shared" si="1"/>
        <v/>
      </c>
    </row>
    <row r="126" spans="1:11" x14ac:dyDescent="0.3">
      <c r="A126" s="86"/>
      <c r="B126" s="86"/>
      <c r="C126" s="86"/>
      <c r="D126" s="86"/>
      <c r="E126" s="86"/>
      <c r="F126" s="86"/>
      <c r="G126" s="86"/>
      <c r="H126" s="86"/>
      <c r="I126" s="86"/>
      <c r="J126" s="86"/>
      <c r="K126" s="113" t="str">
        <f t="shared" si="1"/>
        <v/>
      </c>
    </row>
    <row r="127" spans="1:11" x14ac:dyDescent="0.3">
      <c r="A127" s="86"/>
      <c r="B127" s="86"/>
      <c r="C127" s="86"/>
      <c r="D127" s="86"/>
      <c r="E127" s="86"/>
      <c r="F127" s="86"/>
      <c r="G127" s="86"/>
      <c r="H127" s="86"/>
      <c r="I127" s="86"/>
      <c r="J127" s="86"/>
      <c r="K127" s="113" t="str">
        <f t="shared" si="1"/>
        <v/>
      </c>
    </row>
    <row r="128" spans="1:11" x14ac:dyDescent="0.3">
      <c r="A128" s="86"/>
      <c r="B128" s="86"/>
      <c r="C128" s="86"/>
      <c r="D128" s="86"/>
      <c r="E128" s="86"/>
      <c r="F128" s="86"/>
      <c r="G128" s="86"/>
      <c r="H128" s="86"/>
      <c r="I128" s="86"/>
      <c r="J128" s="86"/>
      <c r="K128" s="113" t="str">
        <f t="shared" si="1"/>
        <v/>
      </c>
    </row>
    <row r="129" spans="1:11" x14ac:dyDescent="0.3">
      <c r="A129" s="86"/>
      <c r="B129" s="86"/>
      <c r="C129" s="86"/>
      <c r="D129" s="86"/>
      <c r="E129" s="86"/>
      <c r="F129" s="86"/>
      <c r="G129" s="86"/>
      <c r="H129" s="86"/>
      <c r="I129" s="86"/>
      <c r="J129" s="86"/>
      <c r="K129" s="113" t="str">
        <f t="shared" si="1"/>
        <v/>
      </c>
    </row>
    <row r="130" spans="1:11" x14ac:dyDescent="0.3">
      <c r="A130" s="86"/>
      <c r="B130" s="86"/>
      <c r="C130" s="86"/>
      <c r="D130" s="86"/>
      <c r="E130" s="86"/>
      <c r="F130" s="86"/>
      <c r="G130" s="86"/>
      <c r="H130" s="86"/>
      <c r="I130" s="86"/>
      <c r="J130" s="86"/>
      <c r="K130" s="113" t="str">
        <f t="shared" si="1"/>
        <v/>
      </c>
    </row>
    <row r="131" spans="1:11" x14ac:dyDescent="0.3">
      <c r="A131" s="86"/>
      <c r="B131" s="86"/>
      <c r="C131" s="86"/>
      <c r="D131" s="86"/>
      <c r="E131" s="86"/>
      <c r="F131" s="86"/>
      <c r="G131" s="86"/>
      <c r="H131" s="86"/>
      <c r="I131" s="86"/>
      <c r="J131" s="86"/>
      <c r="K131" s="113" t="str">
        <f t="shared" si="1"/>
        <v/>
      </c>
    </row>
    <row r="132" spans="1:11" x14ac:dyDescent="0.3">
      <c r="A132" s="86"/>
      <c r="B132" s="86"/>
      <c r="C132" s="86"/>
      <c r="D132" s="86"/>
      <c r="E132" s="86"/>
      <c r="F132" s="86"/>
      <c r="G132" s="86"/>
      <c r="H132" s="86"/>
      <c r="I132" s="86"/>
      <c r="J132" s="86"/>
      <c r="K132" s="113" t="str">
        <f t="shared" si="1"/>
        <v/>
      </c>
    </row>
    <row r="133" spans="1:11" x14ac:dyDescent="0.3">
      <c r="A133" s="86"/>
      <c r="B133" s="86"/>
      <c r="C133" s="86"/>
      <c r="D133" s="86"/>
      <c r="E133" s="86"/>
      <c r="F133" s="86"/>
      <c r="G133" s="86"/>
      <c r="H133" s="86"/>
      <c r="I133" s="86"/>
      <c r="J133" s="86"/>
      <c r="K133" s="113" t="str">
        <f t="shared" si="1"/>
        <v/>
      </c>
    </row>
    <row r="134" spans="1:11" x14ac:dyDescent="0.3">
      <c r="A134" s="86"/>
      <c r="B134" s="86"/>
      <c r="C134" s="86"/>
      <c r="D134" s="86"/>
      <c r="E134" s="86"/>
      <c r="F134" s="86"/>
      <c r="G134" s="86"/>
      <c r="H134" s="86"/>
      <c r="I134" s="86"/>
      <c r="J134" s="86"/>
      <c r="K134" s="113" t="str">
        <f t="shared" ref="K134:K197" si="2">IF(J134="","",VLOOKUP(J134,AR$14:AS$18,2,0))</f>
        <v/>
      </c>
    </row>
    <row r="135" spans="1:11" x14ac:dyDescent="0.3">
      <c r="A135" s="86"/>
      <c r="B135" s="86"/>
      <c r="C135" s="86"/>
      <c r="D135" s="86"/>
      <c r="E135" s="86"/>
      <c r="F135" s="86"/>
      <c r="G135" s="86"/>
      <c r="H135" s="86"/>
      <c r="I135" s="86"/>
      <c r="J135" s="86"/>
      <c r="K135" s="113" t="str">
        <f t="shared" si="2"/>
        <v/>
      </c>
    </row>
    <row r="136" spans="1:11" x14ac:dyDescent="0.3">
      <c r="A136" s="86"/>
      <c r="B136" s="86"/>
      <c r="C136" s="86"/>
      <c r="D136" s="86"/>
      <c r="E136" s="86"/>
      <c r="F136" s="86"/>
      <c r="G136" s="86"/>
      <c r="H136" s="86"/>
      <c r="I136" s="86"/>
      <c r="J136" s="86"/>
      <c r="K136" s="113" t="str">
        <f t="shared" si="2"/>
        <v/>
      </c>
    </row>
    <row r="137" spans="1:11" x14ac:dyDescent="0.3">
      <c r="A137" s="86"/>
      <c r="B137" s="86"/>
      <c r="C137" s="86"/>
      <c r="D137" s="86"/>
      <c r="E137" s="86"/>
      <c r="F137" s="86"/>
      <c r="G137" s="86"/>
      <c r="H137" s="86"/>
      <c r="I137" s="86"/>
      <c r="J137" s="86"/>
      <c r="K137" s="113" t="str">
        <f t="shared" si="2"/>
        <v/>
      </c>
    </row>
    <row r="138" spans="1:11" x14ac:dyDescent="0.3">
      <c r="A138" s="86"/>
      <c r="B138" s="86"/>
      <c r="C138" s="86"/>
      <c r="D138" s="86"/>
      <c r="E138" s="86"/>
      <c r="F138" s="86"/>
      <c r="G138" s="86"/>
      <c r="H138" s="86"/>
      <c r="I138" s="86"/>
      <c r="J138" s="86"/>
      <c r="K138" s="113" t="str">
        <f t="shared" si="2"/>
        <v/>
      </c>
    </row>
    <row r="139" spans="1:11" x14ac:dyDescent="0.3">
      <c r="A139" s="86"/>
      <c r="B139" s="86"/>
      <c r="C139" s="86"/>
      <c r="D139" s="86"/>
      <c r="E139" s="86"/>
      <c r="F139" s="86"/>
      <c r="G139" s="86"/>
      <c r="H139" s="86"/>
      <c r="I139" s="86"/>
      <c r="J139" s="86"/>
      <c r="K139" s="113" t="str">
        <f t="shared" si="2"/>
        <v/>
      </c>
    </row>
    <row r="140" spans="1:11" x14ac:dyDescent="0.3">
      <c r="A140" s="86"/>
      <c r="B140" s="86"/>
      <c r="C140" s="86"/>
      <c r="D140" s="86"/>
      <c r="E140" s="86"/>
      <c r="F140" s="86"/>
      <c r="G140" s="86"/>
      <c r="H140" s="86"/>
      <c r="I140" s="86"/>
      <c r="J140" s="86"/>
      <c r="K140" s="113" t="str">
        <f t="shared" si="2"/>
        <v/>
      </c>
    </row>
    <row r="141" spans="1:11" x14ac:dyDescent="0.3">
      <c r="A141" s="86"/>
      <c r="B141" s="86"/>
      <c r="C141" s="86"/>
      <c r="D141" s="86"/>
      <c r="E141" s="86"/>
      <c r="F141" s="86"/>
      <c r="G141" s="86"/>
      <c r="H141" s="86"/>
      <c r="I141" s="86"/>
      <c r="J141" s="86"/>
      <c r="K141" s="113" t="str">
        <f t="shared" si="2"/>
        <v/>
      </c>
    </row>
    <row r="142" spans="1:11" x14ac:dyDescent="0.3">
      <c r="A142" s="86"/>
      <c r="B142" s="86"/>
      <c r="C142" s="86"/>
      <c r="D142" s="86"/>
      <c r="E142" s="86"/>
      <c r="F142" s="86"/>
      <c r="G142" s="86"/>
      <c r="H142" s="86"/>
      <c r="I142" s="86"/>
      <c r="J142" s="86"/>
      <c r="K142" s="113" t="str">
        <f t="shared" si="2"/>
        <v/>
      </c>
    </row>
    <row r="143" spans="1:11" x14ac:dyDescent="0.3">
      <c r="A143" s="86"/>
      <c r="B143" s="86"/>
      <c r="C143" s="86"/>
      <c r="D143" s="86"/>
      <c r="E143" s="86"/>
      <c r="F143" s="86"/>
      <c r="G143" s="86"/>
      <c r="H143" s="86"/>
      <c r="I143" s="86"/>
      <c r="J143" s="86"/>
      <c r="K143" s="113" t="str">
        <f t="shared" si="2"/>
        <v/>
      </c>
    </row>
    <row r="144" spans="1:11" x14ac:dyDescent="0.3">
      <c r="A144" s="86"/>
      <c r="B144" s="86"/>
      <c r="C144" s="86"/>
      <c r="D144" s="86"/>
      <c r="E144" s="86"/>
      <c r="F144" s="86"/>
      <c r="G144" s="86"/>
      <c r="H144" s="86"/>
      <c r="I144" s="86"/>
      <c r="J144" s="86"/>
      <c r="K144" s="113" t="str">
        <f t="shared" si="2"/>
        <v/>
      </c>
    </row>
    <row r="145" spans="1:11" x14ac:dyDescent="0.3">
      <c r="A145" s="86"/>
      <c r="B145" s="86"/>
      <c r="C145" s="86"/>
      <c r="D145" s="86"/>
      <c r="E145" s="86"/>
      <c r="F145" s="86"/>
      <c r="G145" s="86"/>
      <c r="H145" s="86"/>
      <c r="I145" s="86"/>
      <c r="J145" s="86"/>
      <c r="K145" s="113" t="str">
        <f t="shared" si="2"/>
        <v/>
      </c>
    </row>
    <row r="146" spans="1:11" x14ac:dyDescent="0.3">
      <c r="A146" s="86"/>
      <c r="B146" s="86"/>
      <c r="C146" s="86"/>
      <c r="D146" s="86"/>
      <c r="E146" s="86"/>
      <c r="F146" s="86"/>
      <c r="G146" s="86"/>
      <c r="H146" s="86"/>
      <c r="I146" s="86"/>
      <c r="J146" s="86"/>
      <c r="K146" s="113" t="str">
        <f t="shared" si="2"/>
        <v/>
      </c>
    </row>
    <row r="147" spans="1:11" x14ac:dyDescent="0.3">
      <c r="A147" s="86"/>
      <c r="B147" s="86"/>
      <c r="C147" s="86"/>
      <c r="D147" s="86"/>
      <c r="E147" s="86"/>
      <c r="F147" s="86"/>
      <c r="G147" s="86"/>
      <c r="H147" s="86"/>
      <c r="I147" s="86"/>
      <c r="J147" s="86"/>
      <c r="K147" s="113" t="str">
        <f t="shared" si="2"/>
        <v/>
      </c>
    </row>
    <row r="148" spans="1:11" x14ac:dyDescent="0.3">
      <c r="A148" s="86"/>
      <c r="B148" s="86"/>
      <c r="C148" s="86"/>
      <c r="D148" s="86"/>
      <c r="E148" s="86"/>
      <c r="F148" s="86"/>
      <c r="G148" s="86"/>
      <c r="H148" s="86"/>
      <c r="I148" s="86"/>
      <c r="J148" s="86"/>
      <c r="K148" s="113" t="str">
        <f t="shared" si="2"/>
        <v/>
      </c>
    </row>
    <row r="149" spans="1:11" x14ac:dyDescent="0.3">
      <c r="A149" s="86"/>
      <c r="B149" s="86"/>
      <c r="C149" s="86"/>
      <c r="D149" s="86"/>
      <c r="E149" s="86"/>
      <c r="F149" s="86"/>
      <c r="G149" s="86"/>
      <c r="H149" s="86"/>
      <c r="I149" s="86"/>
      <c r="J149" s="86"/>
      <c r="K149" s="113" t="str">
        <f t="shared" si="2"/>
        <v/>
      </c>
    </row>
    <row r="150" spans="1:11" x14ac:dyDescent="0.3">
      <c r="A150" s="86"/>
      <c r="B150" s="86"/>
      <c r="C150" s="86"/>
      <c r="D150" s="86"/>
      <c r="E150" s="86"/>
      <c r="F150" s="86"/>
      <c r="G150" s="86"/>
      <c r="H150" s="86"/>
      <c r="I150" s="86"/>
      <c r="J150" s="86"/>
      <c r="K150" s="113" t="str">
        <f t="shared" si="2"/>
        <v/>
      </c>
    </row>
    <row r="151" spans="1:11" x14ac:dyDescent="0.3">
      <c r="A151" s="86"/>
      <c r="B151" s="86"/>
      <c r="C151" s="86"/>
      <c r="D151" s="86"/>
      <c r="E151" s="86"/>
      <c r="F151" s="86"/>
      <c r="G151" s="86"/>
      <c r="H151" s="86"/>
      <c r="I151" s="86"/>
      <c r="J151" s="86"/>
      <c r="K151" s="113" t="str">
        <f t="shared" si="2"/>
        <v/>
      </c>
    </row>
    <row r="152" spans="1:11" x14ac:dyDescent="0.3">
      <c r="A152" s="86"/>
      <c r="B152" s="86"/>
      <c r="C152" s="86"/>
      <c r="D152" s="86"/>
      <c r="E152" s="86"/>
      <c r="F152" s="86"/>
      <c r="G152" s="86"/>
      <c r="H152" s="86"/>
      <c r="I152" s="86"/>
      <c r="J152" s="86"/>
      <c r="K152" s="113" t="str">
        <f t="shared" si="2"/>
        <v/>
      </c>
    </row>
    <row r="153" spans="1:11" x14ac:dyDescent="0.3">
      <c r="A153" s="86"/>
      <c r="B153" s="86"/>
      <c r="C153" s="86"/>
      <c r="D153" s="86"/>
      <c r="E153" s="86"/>
      <c r="F153" s="86"/>
      <c r="G153" s="86"/>
      <c r="H153" s="86"/>
      <c r="I153" s="86"/>
      <c r="J153" s="86"/>
      <c r="K153" s="113" t="str">
        <f t="shared" si="2"/>
        <v/>
      </c>
    </row>
    <row r="154" spans="1:11" x14ac:dyDescent="0.3">
      <c r="A154" s="86"/>
      <c r="B154" s="86"/>
      <c r="C154" s="86"/>
      <c r="D154" s="86"/>
      <c r="E154" s="86"/>
      <c r="F154" s="86"/>
      <c r="G154" s="86"/>
      <c r="H154" s="86"/>
      <c r="I154" s="86"/>
      <c r="J154" s="86"/>
      <c r="K154" s="113" t="str">
        <f t="shared" si="2"/>
        <v/>
      </c>
    </row>
    <row r="155" spans="1:11" x14ac:dyDescent="0.3">
      <c r="A155" s="86"/>
      <c r="B155" s="86"/>
      <c r="C155" s="86"/>
      <c r="D155" s="86"/>
      <c r="E155" s="86"/>
      <c r="F155" s="86"/>
      <c r="G155" s="86"/>
      <c r="H155" s="86"/>
      <c r="I155" s="86"/>
      <c r="J155" s="86"/>
      <c r="K155" s="113" t="str">
        <f t="shared" si="2"/>
        <v/>
      </c>
    </row>
    <row r="156" spans="1:11" x14ac:dyDescent="0.3">
      <c r="A156" s="86"/>
      <c r="B156" s="86"/>
      <c r="C156" s="86"/>
      <c r="D156" s="86"/>
      <c r="E156" s="86"/>
      <c r="F156" s="86"/>
      <c r="G156" s="86"/>
      <c r="H156" s="86"/>
      <c r="I156" s="86"/>
      <c r="J156" s="86"/>
      <c r="K156" s="113" t="str">
        <f t="shared" si="2"/>
        <v/>
      </c>
    </row>
    <row r="157" spans="1:11" x14ac:dyDescent="0.3">
      <c r="A157" s="86"/>
      <c r="B157" s="86"/>
      <c r="C157" s="86"/>
      <c r="D157" s="86"/>
      <c r="E157" s="86"/>
      <c r="F157" s="86"/>
      <c r="G157" s="86"/>
      <c r="H157" s="86"/>
      <c r="I157" s="86"/>
      <c r="J157" s="86"/>
      <c r="K157" s="113" t="str">
        <f t="shared" si="2"/>
        <v/>
      </c>
    </row>
    <row r="158" spans="1:11" x14ac:dyDescent="0.3">
      <c r="A158" s="86"/>
      <c r="B158" s="86"/>
      <c r="C158" s="86"/>
      <c r="D158" s="86"/>
      <c r="E158" s="86"/>
      <c r="F158" s="86"/>
      <c r="G158" s="86"/>
      <c r="H158" s="86"/>
      <c r="I158" s="86"/>
      <c r="J158" s="86"/>
      <c r="K158" s="113" t="str">
        <f t="shared" si="2"/>
        <v/>
      </c>
    </row>
    <row r="159" spans="1:11" x14ac:dyDescent="0.3">
      <c r="A159" s="86"/>
      <c r="B159" s="86"/>
      <c r="C159" s="86"/>
      <c r="D159" s="86"/>
      <c r="E159" s="86"/>
      <c r="F159" s="86"/>
      <c r="G159" s="86"/>
      <c r="H159" s="86"/>
      <c r="I159" s="86"/>
      <c r="J159" s="86"/>
      <c r="K159" s="113" t="str">
        <f t="shared" si="2"/>
        <v/>
      </c>
    </row>
    <row r="160" spans="1:11" x14ac:dyDescent="0.3">
      <c r="A160" s="86"/>
      <c r="B160" s="86"/>
      <c r="C160" s="86"/>
      <c r="D160" s="86"/>
      <c r="E160" s="86"/>
      <c r="F160" s="86"/>
      <c r="G160" s="86"/>
      <c r="H160" s="86"/>
      <c r="I160" s="86"/>
      <c r="J160" s="86"/>
      <c r="K160" s="113" t="str">
        <f t="shared" si="2"/>
        <v/>
      </c>
    </row>
    <row r="161" spans="1:11" x14ac:dyDescent="0.3">
      <c r="A161" s="86"/>
      <c r="B161" s="86"/>
      <c r="C161" s="86"/>
      <c r="D161" s="86"/>
      <c r="E161" s="86"/>
      <c r="F161" s="86"/>
      <c r="G161" s="86"/>
      <c r="H161" s="86"/>
      <c r="I161" s="86"/>
      <c r="J161" s="86"/>
      <c r="K161" s="113" t="str">
        <f t="shared" si="2"/>
        <v/>
      </c>
    </row>
    <row r="162" spans="1:11" x14ac:dyDescent="0.3">
      <c r="A162" s="86"/>
      <c r="B162" s="86"/>
      <c r="C162" s="86"/>
      <c r="D162" s="86"/>
      <c r="E162" s="86"/>
      <c r="F162" s="86"/>
      <c r="G162" s="86"/>
      <c r="H162" s="86"/>
      <c r="I162" s="86"/>
      <c r="J162" s="86"/>
      <c r="K162" s="113" t="str">
        <f t="shared" si="2"/>
        <v/>
      </c>
    </row>
    <row r="163" spans="1:11" x14ac:dyDescent="0.3">
      <c r="A163" s="86"/>
      <c r="B163" s="86"/>
      <c r="C163" s="86"/>
      <c r="D163" s="86"/>
      <c r="E163" s="86"/>
      <c r="F163" s="86"/>
      <c r="G163" s="86"/>
      <c r="H163" s="86"/>
      <c r="I163" s="86"/>
      <c r="J163" s="86"/>
      <c r="K163" s="113" t="str">
        <f t="shared" si="2"/>
        <v/>
      </c>
    </row>
    <row r="164" spans="1:11" x14ac:dyDescent="0.3">
      <c r="A164" s="86"/>
      <c r="B164" s="86"/>
      <c r="C164" s="86"/>
      <c r="D164" s="86"/>
      <c r="E164" s="86"/>
      <c r="F164" s="86"/>
      <c r="G164" s="86"/>
      <c r="H164" s="86"/>
      <c r="I164" s="86"/>
      <c r="J164" s="86"/>
      <c r="K164" s="113" t="str">
        <f t="shared" si="2"/>
        <v/>
      </c>
    </row>
    <row r="165" spans="1:11" x14ac:dyDescent="0.3">
      <c r="A165" s="86"/>
      <c r="B165" s="86"/>
      <c r="C165" s="86"/>
      <c r="D165" s="86"/>
      <c r="E165" s="86"/>
      <c r="F165" s="86"/>
      <c r="G165" s="86"/>
      <c r="H165" s="86"/>
      <c r="I165" s="86"/>
      <c r="J165" s="86"/>
      <c r="K165" s="113" t="str">
        <f t="shared" si="2"/>
        <v/>
      </c>
    </row>
    <row r="166" spans="1:11" x14ac:dyDescent="0.3">
      <c r="A166" s="86"/>
      <c r="B166" s="86"/>
      <c r="C166" s="86"/>
      <c r="D166" s="86"/>
      <c r="E166" s="86"/>
      <c r="F166" s="86"/>
      <c r="G166" s="86"/>
      <c r="H166" s="86"/>
      <c r="I166" s="86"/>
      <c r="J166" s="86"/>
      <c r="K166" s="113" t="str">
        <f t="shared" si="2"/>
        <v/>
      </c>
    </row>
    <row r="167" spans="1:11" x14ac:dyDescent="0.3">
      <c r="A167" s="86"/>
      <c r="B167" s="86"/>
      <c r="C167" s="86"/>
      <c r="D167" s="86"/>
      <c r="E167" s="86"/>
      <c r="F167" s="86"/>
      <c r="G167" s="86"/>
      <c r="H167" s="86"/>
      <c r="I167" s="86"/>
      <c r="J167" s="86"/>
      <c r="K167" s="113" t="str">
        <f t="shared" si="2"/>
        <v/>
      </c>
    </row>
    <row r="168" spans="1:11" x14ac:dyDescent="0.3">
      <c r="A168" s="86"/>
      <c r="B168" s="86"/>
      <c r="C168" s="86"/>
      <c r="D168" s="86"/>
      <c r="E168" s="86"/>
      <c r="F168" s="86"/>
      <c r="G168" s="86"/>
      <c r="H168" s="86"/>
      <c r="I168" s="86"/>
      <c r="J168" s="86"/>
      <c r="K168" s="113" t="str">
        <f t="shared" si="2"/>
        <v/>
      </c>
    </row>
    <row r="169" spans="1:11" x14ac:dyDescent="0.3">
      <c r="A169" s="86"/>
      <c r="B169" s="86"/>
      <c r="C169" s="86"/>
      <c r="D169" s="86"/>
      <c r="E169" s="86"/>
      <c r="F169" s="86"/>
      <c r="G169" s="86"/>
      <c r="H169" s="86"/>
      <c r="I169" s="86"/>
      <c r="J169" s="86"/>
      <c r="K169" s="113" t="str">
        <f t="shared" si="2"/>
        <v/>
      </c>
    </row>
    <row r="170" spans="1:11" x14ac:dyDescent="0.3">
      <c r="A170" s="86"/>
      <c r="B170" s="86"/>
      <c r="C170" s="86"/>
      <c r="D170" s="86"/>
      <c r="E170" s="86"/>
      <c r="F170" s="86"/>
      <c r="G170" s="86"/>
      <c r="H170" s="86"/>
      <c r="I170" s="86"/>
      <c r="J170" s="86"/>
      <c r="K170" s="113" t="str">
        <f t="shared" si="2"/>
        <v/>
      </c>
    </row>
    <row r="171" spans="1:11" x14ac:dyDescent="0.3">
      <c r="A171" s="86"/>
      <c r="B171" s="86"/>
      <c r="C171" s="86"/>
      <c r="D171" s="86"/>
      <c r="E171" s="86"/>
      <c r="F171" s="86"/>
      <c r="G171" s="86"/>
      <c r="H171" s="86"/>
      <c r="I171" s="86"/>
      <c r="J171" s="86"/>
      <c r="K171" s="113" t="str">
        <f t="shared" si="2"/>
        <v/>
      </c>
    </row>
    <row r="172" spans="1:11" x14ac:dyDescent="0.3">
      <c r="A172" s="86"/>
      <c r="B172" s="86"/>
      <c r="C172" s="86"/>
      <c r="D172" s="86"/>
      <c r="E172" s="86"/>
      <c r="F172" s="86"/>
      <c r="G172" s="86"/>
      <c r="H172" s="86"/>
      <c r="I172" s="86"/>
      <c r="J172" s="86"/>
      <c r="K172" s="113" t="str">
        <f t="shared" si="2"/>
        <v/>
      </c>
    </row>
    <row r="173" spans="1:11" x14ac:dyDescent="0.3">
      <c r="A173" s="86"/>
      <c r="B173" s="86"/>
      <c r="C173" s="86"/>
      <c r="D173" s="86"/>
      <c r="E173" s="86"/>
      <c r="F173" s="86"/>
      <c r="G173" s="86"/>
      <c r="H173" s="86"/>
      <c r="I173" s="86"/>
      <c r="J173" s="86"/>
      <c r="K173" s="113" t="str">
        <f t="shared" si="2"/>
        <v/>
      </c>
    </row>
    <row r="174" spans="1:11" x14ac:dyDescent="0.3">
      <c r="A174" s="86"/>
      <c r="B174" s="86"/>
      <c r="C174" s="86"/>
      <c r="D174" s="86"/>
      <c r="E174" s="86"/>
      <c r="F174" s="86"/>
      <c r="G174" s="86"/>
      <c r="H174" s="86"/>
      <c r="I174" s="86"/>
      <c r="J174" s="86"/>
      <c r="K174" s="113" t="str">
        <f t="shared" si="2"/>
        <v/>
      </c>
    </row>
    <row r="175" spans="1:11" x14ac:dyDescent="0.3">
      <c r="A175" s="86"/>
      <c r="B175" s="86"/>
      <c r="C175" s="86"/>
      <c r="D175" s="86"/>
      <c r="E175" s="86"/>
      <c r="F175" s="86"/>
      <c r="G175" s="86"/>
      <c r="H175" s="86"/>
      <c r="I175" s="86"/>
      <c r="J175" s="86"/>
      <c r="K175" s="113" t="str">
        <f t="shared" si="2"/>
        <v/>
      </c>
    </row>
    <row r="176" spans="1:11" x14ac:dyDescent="0.3">
      <c r="A176" s="86"/>
      <c r="B176" s="86"/>
      <c r="C176" s="86"/>
      <c r="D176" s="86"/>
      <c r="E176" s="86"/>
      <c r="F176" s="86"/>
      <c r="G176" s="86"/>
      <c r="H176" s="86"/>
      <c r="I176" s="86"/>
      <c r="J176" s="86"/>
      <c r="K176" s="113" t="str">
        <f t="shared" si="2"/>
        <v/>
      </c>
    </row>
    <row r="177" spans="1:11" x14ac:dyDescent="0.3">
      <c r="A177" s="86"/>
      <c r="B177" s="86"/>
      <c r="C177" s="86"/>
      <c r="D177" s="86"/>
      <c r="E177" s="86"/>
      <c r="F177" s="86"/>
      <c r="G177" s="86"/>
      <c r="H177" s="86"/>
      <c r="I177" s="86"/>
      <c r="J177" s="86"/>
      <c r="K177" s="113" t="str">
        <f t="shared" si="2"/>
        <v/>
      </c>
    </row>
    <row r="178" spans="1:11" x14ac:dyDescent="0.3">
      <c r="A178" s="86"/>
      <c r="B178" s="86"/>
      <c r="C178" s="86"/>
      <c r="D178" s="86"/>
      <c r="E178" s="86"/>
      <c r="F178" s="86"/>
      <c r="G178" s="86"/>
      <c r="H178" s="86"/>
      <c r="I178" s="86"/>
      <c r="J178" s="86"/>
      <c r="K178" s="113" t="str">
        <f t="shared" si="2"/>
        <v/>
      </c>
    </row>
    <row r="179" spans="1:11" x14ac:dyDescent="0.3">
      <c r="A179" s="86"/>
      <c r="B179" s="86"/>
      <c r="C179" s="86"/>
      <c r="D179" s="86"/>
      <c r="E179" s="86"/>
      <c r="F179" s="86"/>
      <c r="G179" s="86"/>
      <c r="H179" s="86"/>
      <c r="I179" s="86"/>
      <c r="J179" s="86"/>
      <c r="K179" s="113" t="str">
        <f t="shared" si="2"/>
        <v/>
      </c>
    </row>
    <row r="180" spans="1:11" x14ac:dyDescent="0.3">
      <c r="A180" s="86"/>
      <c r="B180" s="86"/>
      <c r="C180" s="86"/>
      <c r="D180" s="86"/>
      <c r="E180" s="86"/>
      <c r="F180" s="86"/>
      <c r="G180" s="86"/>
      <c r="H180" s="86"/>
      <c r="I180" s="86"/>
      <c r="J180" s="86"/>
      <c r="K180" s="113" t="str">
        <f t="shared" si="2"/>
        <v/>
      </c>
    </row>
    <row r="181" spans="1:11" x14ac:dyDescent="0.3">
      <c r="A181" s="86"/>
      <c r="B181" s="86"/>
      <c r="C181" s="86"/>
      <c r="D181" s="86"/>
      <c r="E181" s="86"/>
      <c r="F181" s="86"/>
      <c r="G181" s="86"/>
      <c r="H181" s="86"/>
      <c r="I181" s="86"/>
      <c r="J181" s="86"/>
      <c r="K181" s="113" t="str">
        <f t="shared" si="2"/>
        <v/>
      </c>
    </row>
    <row r="182" spans="1:11" x14ac:dyDescent="0.3">
      <c r="A182" s="86"/>
      <c r="B182" s="86"/>
      <c r="C182" s="86"/>
      <c r="D182" s="86"/>
      <c r="E182" s="86"/>
      <c r="F182" s="86"/>
      <c r="G182" s="86"/>
      <c r="H182" s="86"/>
      <c r="I182" s="86"/>
      <c r="J182" s="86"/>
      <c r="K182" s="113" t="str">
        <f t="shared" si="2"/>
        <v/>
      </c>
    </row>
    <row r="183" spans="1:11" x14ac:dyDescent="0.3">
      <c r="A183" s="86"/>
      <c r="B183" s="86"/>
      <c r="C183" s="86"/>
      <c r="D183" s="86"/>
      <c r="E183" s="86"/>
      <c r="F183" s="86"/>
      <c r="G183" s="86"/>
      <c r="H183" s="86"/>
      <c r="I183" s="86"/>
      <c r="J183" s="86"/>
      <c r="K183" s="113" t="str">
        <f t="shared" si="2"/>
        <v/>
      </c>
    </row>
    <row r="184" spans="1:11" x14ac:dyDescent="0.3">
      <c r="A184" s="86"/>
      <c r="B184" s="86"/>
      <c r="C184" s="86"/>
      <c r="D184" s="86"/>
      <c r="E184" s="86"/>
      <c r="F184" s="86"/>
      <c r="G184" s="86"/>
      <c r="H184" s="86"/>
      <c r="I184" s="86"/>
      <c r="J184" s="86"/>
      <c r="K184" s="113" t="str">
        <f t="shared" si="2"/>
        <v/>
      </c>
    </row>
    <row r="185" spans="1:11" x14ac:dyDescent="0.3">
      <c r="A185" s="86"/>
      <c r="B185" s="86"/>
      <c r="C185" s="86"/>
      <c r="D185" s="86"/>
      <c r="E185" s="86"/>
      <c r="F185" s="86"/>
      <c r="G185" s="86"/>
      <c r="H185" s="86"/>
      <c r="I185" s="86"/>
      <c r="J185" s="86"/>
      <c r="K185" s="113" t="str">
        <f t="shared" si="2"/>
        <v/>
      </c>
    </row>
    <row r="186" spans="1:11" x14ac:dyDescent="0.3">
      <c r="A186" s="86"/>
      <c r="B186" s="86"/>
      <c r="C186" s="86"/>
      <c r="D186" s="86"/>
      <c r="E186" s="86"/>
      <c r="F186" s="86"/>
      <c r="G186" s="86"/>
      <c r="H186" s="86"/>
      <c r="I186" s="86"/>
      <c r="J186" s="86"/>
      <c r="K186" s="113" t="str">
        <f t="shared" si="2"/>
        <v/>
      </c>
    </row>
    <row r="187" spans="1:11" x14ac:dyDescent="0.3">
      <c r="A187" s="86"/>
      <c r="B187" s="86"/>
      <c r="C187" s="86"/>
      <c r="D187" s="86"/>
      <c r="E187" s="86"/>
      <c r="F187" s="86"/>
      <c r="G187" s="86"/>
      <c r="H187" s="86"/>
      <c r="I187" s="86"/>
      <c r="J187" s="86"/>
      <c r="K187" s="113" t="str">
        <f t="shared" si="2"/>
        <v/>
      </c>
    </row>
    <row r="188" spans="1:11" x14ac:dyDescent="0.3">
      <c r="A188" s="86"/>
      <c r="B188" s="86"/>
      <c r="C188" s="86"/>
      <c r="D188" s="86"/>
      <c r="E188" s="86"/>
      <c r="F188" s="86"/>
      <c r="G188" s="86"/>
      <c r="H188" s="86"/>
      <c r="I188" s="86"/>
      <c r="J188" s="86"/>
      <c r="K188" s="113" t="str">
        <f t="shared" si="2"/>
        <v/>
      </c>
    </row>
    <row r="189" spans="1:11" x14ac:dyDescent="0.3">
      <c r="A189" s="86"/>
      <c r="B189" s="86"/>
      <c r="C189" s="86"/>
      <c r="D189" s="86"/>
      <c r="E189" s="86"/>
      <c r="F189" s="86"/>
      <c r="G189" s="86"/>
      <c r="H189" s="86"/>
      <c r="I189" s="86"/>
      <c r="J189" s="86"/>
      <c r="K189" s="113" t="str">
        <f t="shared" si="2"/>
        <v/>
      </c>
    </row>
    <row r="190" spans="1:11" x14ac:dyDescent="0.3">
      <c r="A190" s="86"/>
      <c r="B190" s="86"/>
      <c r="C190" s="86"/>
      <c r="D190" s="86"/>
      <c r="E190" s="86"/>
      <c r="F190" s="86"/>
      <c r="G190" s="86"/>
      <c r="H190" s="86"/>
      <c r="I190" s="86"/>
      <c r="J190" s="86"/>
      <c r="K190" s="113" t="str">
        <f t="shared" si="2"/>
        <v/>
      </c>
    </row>
    <row r="191" spans="1:11" x14ac:dyDescent="0.3">
      <c r="A191" s="86"/>
      <c r="B191" s="86"/>
      <c r="C191" s="86"/>
      <c r="D191" s="86"/>
      <c r="E191" s="86"/>
      <c r="F191" s="86"/>
      <c r="G191" s="86"/>
      <c r="H191" s="86"/>
      <c r="I191" s="86"/>
      <c r="J191" s="86"/>
      <c r="K191" s="113" t="str">
        <f t="shared" si="2"/>
        <v/>
      </c>
    </row>
    <row r="192" spans="1:11" x14ac:dyDescent="0.3">
      <c r="A192" s="86"/>
      <c r="B192" s="86"/>
      <c r="C192" s="86"/>
      <c r="D192" s="86"/>
      <c r="E192" s="86"/>
      <c r="F192" s="86"/>
      <c r="G192" s="86"/>
      <c r="H192" s="86"/>
      <c r="I192" s="86"/>
      <c r="J192" s="86"/>
      <c r="K192" s="113" t="str">
        <f t="shared" si="2"/>
        <v/>
      </c>
    </row>
    <row r="193" spans="1:11" x14ac:dyDescent="0.3">
      <c r="A193" s="86"/>
      <c r="B193" s="86"/>
      <c r="C193" s="86"/>
      <c r="D193" s="86"/>
      <c r="E193" s="86"/>
      <c r="F193" s="86"/>
      <c r="G193" s="86"/>
      <c r="H193" s="86"/>
      <c r="I193" s="86"/>
      <c r="J193" s="86"/>
      <c r="K193" s="113" t="str">
        <f t="shared" si="2"/>
        <v/>
      </c>
    </row>
    <row r="194" spans="1:11" x14ac:dyDescent="0.3">
      <c r="A194" s="86"/>
      <c r="B194" s="86"/>
      <c r="C194" s="86"/>
      <c r="D194" s="86"/>
      <c r="E194" s="86"/>
      <c r="F194" s="86"/>
      <c r="G194" s="86"/>
      <c r="H194" s="86"/>
      <c r="I194" s="86"/>
      <c r="J194" s="86"/>
      <c r="K194" s="113" t="str">
        <f t="shared" si="2"/>
        <v/>
      </c>
    </row>
    <row r="195" spans="1:11" x14ac:dyDescent="0.3">
      <c r="A195" s="86"/>
      <c r="B195" s="86"/>
      <c r="C195" s="86"/>
      <c r="D195" s="86"/>
      <c r="E195" s="86"/>
      <c r="F195" s="86"/>
      <c r="G195" s="86"/>
      <c r="H195" s="86"/>
      <c r="I195" s="86"/>
      <c r="J195" s="86"/>
      <c r="K195" s="113" t="str">
        <f t="shared" si="2"/>
        <v/>
      </c>
    </row>
    <row r="196" spans="1:11" x14ac:dyDescent="0.3">
      <c r="A196" s="86"/>
      <c r="B196" s="86"/>
      <c r="C196" s="86"/>
      <c r="D196" s="86"/>
      <c r="E196" s="86"/>
      <c r="F196" s="86"/>
      <c r="G196" s="86"/>
      <c r="H196" s="86"/>
      <c r="I196" s="86"/>
      <c r="J196" s="86"/>
      <c r="K196" s="113" t="str">
        <f t="shared" si="2"/>
        <v/>
      </c>
    </row>
    <row r="197" spans="1:11" x14ac:dyDescent="0.3">
      <c r="A197" s="86"/>
      <c r="B197" s="86"/>
      <c r="C197" s="86"/>
      <c r="D197" s="86"/>
      <c r="E197" s="86"/>
      <c r="F197" s="86"/>
      <c r="G197" s="86"/>
      <c r="H197" s="86"/>
      <c r="I197" s="86"/>
      <c r="J197" s="86"/>
      <c r="K197" s="113" t="str">
        <f t="shared" si="2"/>
        <v/>
      </c>
    </row>
    <row r="198" spans="1:11" x14ac:dyDescent="0.3">
      <c r="A198" s="86"/>
      <c r="B198" s="86"/>
      <c r="C198" s="86"/>
      <c r="D198" s="86"/>
      <c r="E198" s="86"/>
      <c r="F198" s="86"/>
      <c r="G198" s="86"/>
      <c r="H198" s="86"/>
      <c r="I198" s="86"/>
      <c r="J198" s="86"/>
      <c r="K198" s="113" t="str">
        <f t="shared" ref="K198:K261" si="3">IF(J198="","",VLOOKUP(J198,AR$14:AS$18,2,0))</f>
        <v/>
      </c>
    </row>
    <row r="199" spans="1:11" x14ac:dyDescent="0.3">
      <c r="A199" s="86"/>
      <c r="B199" s="86"/>
      <c r="C199" s="86"/>
      <c r="D199" s="86"/>
      <c r="E199" s="86"/>
      <c r="F199" s="86"/>
      <c r="G199" s="86"/>
      <c r="H199" s="86"/>
      <c r="I199" s="86"/>
      <c r="J199" s="86"/>
      <c r="K199" s="113" t="str">
        <f t="shared" si="3"/>
        <v/>
      </c>
    </row>
    <row r="200" spans="1:11" x14ac:dyDescent="0.3">
      <c r="A200" s="86"/>
      <c r="B200" s="86"/>
      <c r="C200" s="86"/>
      <c r="D200" s="86"/>
      <c r="E200" s="86"/>
      <c r="F200" s="86"/>
      <c r="G200" s="86"/>
      <c r="H200" s="86"/>
      <c r="I200" s="86"/>
      <c r="J200" s="86"/>
      <c r="K200" s="113" t="str">
        <f t="shared" si="3"/>
        <v/>
      </c>
    </row>
    <row r="201" spans="1:11" x14ac:dyDescent="0.3">
      <c r="A201" s="86"/>
      <c r="B201" s="86"/>
      <c r="C201" s="86"/>
      <c r="D201" s="86"/>
      <c r="E201" s="86"/>
      <c r="F201" s="86"/>
      <c r="G201" s="86"/>
      <c r="H201" s="86"/>
      <c r="I201" s="86"/>
      <c r="J201" s="86"/>
      <c r="K201" s="113" t="str">
        <f t="shared" si="3"/>
        <v/>
      </c>
    </row>
    <row r="202" spans="1:11" x14ac:dyDescent="0.3">
      <c r="A202" s="86"/>
      <c r="B202" s="86"/>
      <c r="C202" s="86"/>
      <c r="D202" s="86"/>
      <c r="E202" s="86"/>
      <c r="F202" s="86"/>
      <c r="G202" s="86"/>
      <c r="H202" s="86"/>
      <c r="I202" s="86"/>
      <c r="J202" s="86"/>
      <c r="K202" s="113" t="str">
        <f t="shared" si="3"/>
        <v/>
      </c>
    </row>
    <row r="203" spans="1:11" x14ac:dyDescent="0.3">
      <c r="A203" s="86"/>
      <c r="B203" s="86"/>
      <c r="C203" s="86"/>
      <c r="D203" s="86"/>
      <c r="E203" s="86"/>
      <c r="F203" s="86"/>
      <c r="G203" s="86"/>
      <c r="H203" s="86"/>
      <c r="I203" s="86"/>
      <c r="J203" s="86"/>
      <c r="K203" s="113" t="str">
        <f t="shared" si="3"/>
        <v/>
      </c>
    </row>
    <row r="204" spans="1:11" x14ac:dyDescent="0.3">
      <c r="A204" s="86"/>
      <c r="B204" s="86"/>
      <c r="C204" s="86"/>
      <c r="D204" s="86"/>
      <c r="E204" s="86"/>
      <c r="F204" s="86"/>
      <c r="G204" s="86"/>
      <c r="H204" s="86"/>
      <c r="I204" s="86"/>
      <c r="J204" s="86"/>
      <c r="K204" s="113" t="str">
        <f t="shared" si="3"/>
        <v/>
      </c>
    </row>
    <row r="205" spans="1:11" x14ac:dyDescent="0.3">
      <c r="A205" s="86"/>
      <c r="B205" s="86"/>
      <c r="C205" s="86"/>
      <c r="D205" s="86"/>
      <c r="E205" s="86"/>
      <c r="F205" s="86"/>
      <c r="G205" s="86"/>
      <c r="H205" s="86"/>
      <c r="I205" s="86"/>
      <c r="J205" s="86"/>
      <c r="K205" s="113" t="str">
        <f t="shared" si="3"/>
        <v/>
      </c>
    </row>
    <row r="206" spans="1:11" x14ac:dyDescent="0.3">
      <c r="A206" s="86"/>
      <c r="B206" s="86"/>
      <c r="C206" s="86"/>
      <c r="D206" s="86"/>
      <c r="E206" s="86"/>
      <c r="F206" s="86"/>
      <c r="G206" s="86"/>
      <c r="H206" s="86"/>
      <c r="I206" s="86"/>
      <c r="J206" s="86"/>
      <c r="K206" s="113" t="str">
        <f t="shared" si="3"/>
        <v/>
      </c>
    </row>
    <row r="207" spans="1:11" x14ac:dyDescent="0.3">
      <c r="A207" s="86"/>
      <c r="B207" s="86"/>
      <c r="C207" s="86"/>
      <c r="D207" s="86"/>
      <c r="E207" s="86"/>
      <c r="F207" s="86"/>
      <c r="G207" s="86"/>
      <c r="H207" s="86"/>
      <c r="I207" s="86"/>
      <c r="J207" s="86"/>
      <c r="K207" s="113" t="str">
        <f t="shared" si="3"/>
        <v/>
      </c>
    </row>
    <row r="208" spans="1:11" x14ac:dyDescent="0.3">
      <c r="A208" s="86"/>
      <c r="B208" s="86"/>
      <c r="C208" s="86"/>
      <c r="D208" s="86"/>
      <c r="E208" s="86"/>
      <c r="F208" s="86"/>
      <c r="G208" s="86"/>
      <c r="H208" s="86"/>
      <c r="I208" s="86"/>
      <c r="J208" s="86"/>
      <c r="K208" s="113" t="str">
        <f t="shared" si="3"/>
        <v/>
      </c>
    </row>
    <row r="209" spans="1:11" x14ac:dyDescent="0.3">
      <c r="A209" s="86"/>
      <c r="B209" s="86"/>
      <c r="C209" s="86"/>
      <c r="D209" s="86"/>
      <c r="E209" s="86"/>
      <c r="F209" s="86"/>
      <c r="G209" s="86"/>
      <c r="H209" s="86"/>
      <c r="I209" s="86"/>
      <c r="J209" s="86"/>
      <c r="K209" s="113" t="str">
        <f t="shared" si="3"/>
        <v/>
      </c>
    </row>
    <row r="210" spans="1:11" x14ac:dyDescent="0.3">
      <c r="A210" s="86"/>
      <c r="B210" s="86"/>
      <c r="C210" s="86"/>
      <c r="D210" s="86"/>
      <c r="E210" s="86"/>
      <c r="F210" s="86"/>
      <c r="G210" s="86"/>
      <c r="H210" s="86"/>
      <c r="I210" s="86"/>
      <c r="J210" s="86"/>
      <c r="K210" s="113" t="str">
        <f t="shared" si="3"/>
        <v/>
      </c>
    </row>
    <row r="211" spans="1:11" x14ac:dyDescent="0.3">
      <c r="A211" s="86"/>
      <c r="B211" s="86"/>
      <c r="C211" s="86"/>
      <c r="D211" s="86"/>
      <c r="E211" s="86"/>
      <c r="F211" s="86"/>
      <c r="G211" s="86"/>
      <c r="H211" s="86"/>
      <c r="I211" s="86"/>
      <c r="J211" s="86"/>
      <c r="K211" s="113" t="str">
        <f t="shared" si="3"/>
        <v/>
      </c>
    </row>
    <row r="212" spans="1:11" x14ac:dyDescent="0.3">
      <c r="A212" s="86"/>
      <c r="B212" s="86"/>
      <c r="C212" s="86"/>
      <c r="D212" s="86"/>
      <c r="E212" s="86"/>
      <c r="F212" s="86"/>
      <c r="G212" s="86"/>
      <c r="H212" s="86"/>
      <c r="I212" s="86"/>
      <c r="J212" s="86"/>
      <c r="K212" s="113" t="str">
        <f t="shared" si="3"/>
        <v/>
      </c>
    </row>
    <row r="213" spans="1:11" x14ac:dyDescent="0.3">
      <c r="A213" s="86"/>
      <c r="B213" s="86"/>
      <c r="C213" s="86"/>
      <c r="D213" s="86"/>
      <c r="E213" s="86"/>
      <c r="F213" s="86"/>
      <c r="G213" s="86"/>
      <c r="H213" s="86"/>
      <c r="I213" s="86"/>
      <c r="J213" s="86"/>
      <c r="K213" s="113" t="str">
        <f t="shared" si="3"/>
        <v/>
      </c>
    </row>
    <row r="214" spans="1:11" x14ac:dyDescent="0.3">
      <c r="A214" s="86"/>
      <c r="B214" s="86"/>
      <c r="C214" s="86"/>
      <c r="D214" s="86"/>
      <c r="E214" s="86"/>
      <c r="F214" s="86"/>
      <c r="G214" s="86"/>
      <c r="H214" s="86"/>
      <c r="I214" s="86"/>
      <c r="J214" s="86"/>
      <c r="K214" s="113" t="str">
        <f t="shared" si="3"/>
        <v/>
      </c>
    </row>
    <row r="215" spans="1:11" x14ac:dyDescent="0.3">
      <c r="A215" s="86"/>
      <c r="B215" s="86"/>
      <c r="C215" s="86"/>
      <c r="D215" s="86"/>
      <c r="E215" s="86"/>
      <c r="F215" s="86"/>
      <c r="G215" s="86"/>
      <c r="H215" s="86"/>
      <c r="I215" s="86"/>
      <c r="J215" s="86"/>
      <c r="K215" s="113" t="str">
        <f t="shared" si="3"/>
        <v/>
      </c>
    </row>
    <row r="216" spans="1:11" x14ac:dyDescent="0.3">
      <c r="A216" s="86"/>
      <c r="B216" s="86"/>
      <c r="C216" s="86"/>
      <c r="D216" s="86"/>
      <c r="E216" s="86"/>
      <c r="F216" s="86"/>
      <c r="G216" s="86"/>
      <c r="H216" s="86"/>
      <c r="I216" s="86"/>
      <c r="J216" s="86"/>
      <c r="K216" s="113" t="str">
        <f t="shared" si="3"/>
        <v/>
      </c>
    </row>
    <row r="217" spans="1:11" x14ac:dyDescent="0.3">
      <c r="A217" s="86"/>
      <c r="B217" s="86"/>
      <c r="C217" s="86"/>
      <c r="D217" s="86"/>
      <c r="E217" s="86"/>
      <c r="F217" s="86"/>
      <c r="G217" s="86"/>
      <c r="H217" s="86"/>
      <c r="I217" s="86"/>
      <c r="J217" s="86"/>
      <c r="K217" s="113" t="str">
        <f t="shared" si="3"/>
        <v/>
      </c>
    </row>
    <row r="218" spans="1:11" x14ac:dyDescent="0.3">
      <c r="A218" s="86"/>
      <c r="B218" s="86"/>
      <c r="C218" s="86"/>
      <c r="D218" s="86"/>
      <c r="E218" s="86"/>
      <c r="F218" s="86"/>
      <c r="G218" s="86"/>
      <c r="H218" s="86"/>
      <c r="I218" s="86"/>
      <c r="J218" s="86"/>
      <c r="K218" s="113" t="str">
        <f t="shared" si="3"/>
        <v/>
      </c>
    </row>
    <row r="219" spans="1:11" x14ac:dyDescent="0.3">
      <c r="A219" s="86"/>
      <c r="B219" s="86"/>
      <c r="C219" s="86"/>
      <c r="D219" s="86"/>
      <c r="E219" s="86"/>
      <c r="F219" s="86"/>
      <c r="G219" s="86"/>
      <c r="H219" s="86"/>
      <c r="I219" s="86"/>
      <c r="J219" s="86"/>
      <c r="K219" s="113" t="str">
        <f t="shared" si="3"/>
        <v/>
      </c>
    </row>
    <row r="220" spans="1:11" x14ac:dyDescent="0.3">
      <c r="A220" s="86"/>
      <c r="B220" s="86"/>
      <c r="C220" s="86"/>
      <c r="D220" s="86"/>
      <c r="E220" s="86"/>
      <c r="F220" s="86"/>
      <c r="G220" s="86"/>
      <c r="H220" s="86"/>
      <c r="I220" s="86"/>
      <c r="J220" s="86"/>
      <c r="K220" s="113" t="str">
        <f t="shared" si="3"/>
        <v/>
      </c>
    </row>
    <row r="221" spans="1:11" x14ac:dyDescent="0.3">
      <c r="A221" s="86"/>
      <c r="B221" s="86"/>
      <c r="C221" s="86"/>
      <c r="D221" s="86"/>
      <c r="E221" s="86"/>
      <c r="F221" s="86"/>
      <c r="G221" s="86"/>
      <c r="H221" s="86"/>
      <c r="I221" s="86"/>
      <c r="J221" s="86"/>
      <c r="K221" s="113" t="str">
        <f t="shared" si="3"/>
        <v/>
      </c>
    </row>
    <row r="222" spans="1:11" x14ac:dyDescent="0.3">
      <c r="A222" s="86"/>
      <c r="B222" s="86"/>
      <c r="C222" s="86"/>
      <c r="D222" s="86"/>
      <c r="E222" s="86"/>
      <c r="F222" s="86"/>
      <c r="G222" s="86"/>
      <c r="H222" s="86"/>
      <c r="I222" s="86"/>
      <c r="J222" s="86"/>
      <c r="K222" s="113" t="str">
        <f t="shared" si="3"/>
        <v/>
      </c>
    </row>
    <row r="223" spans="1:11" x14ac:dyDescent="0.3">
      <c r="A223" s="86"/>
      <c r="B223" s="86"/>
      <c r="C223" s="86"/>
      <c r="D223" s="86"/>
      <c r="E223" s="86"/>
      <c r="F223" s="86"/>
      <c r="G223" s="86"/>
      <c r="H223" s="86"/>
      <c r="I223" s="86"/>
      <c r="J223" s="86"/>
      <c r="K223" s="113" t="str">
        <f t="shared" si="3"/>
        <v/>
      </c>
    </row>
    <row r="224" spans="1:11" x14ac:dyDescent="0.3">
      <c r="A224" s="86"/>
      <c r="B224" s="86"/>
      <c r="C224" s="86"/>
      <c r="D224" s="86"/>
      <c r="E224" s="86"/>
      <c r="F224" s="86"/>
      <c r="G224" s="86"/>
      <c r="H224" s="86"/>
      <c r="I224" s="86"/>
      <c r="J224" s="86"/>
      <c r="K224" s="113" t="str">
        <f t="shared" si="3"/>
        <v/>
      </c>
    </row>
    <row r="225" spans="1:11" x14ac:dyDescent="0.3">
      <c r="A225" s="86"/>
      <c r="B225" s="86"/>
      <c r="C225" s="86"/>
      <c r="D225" s="86"/>
      <c r="E225" s="86"/>
      <c r="F225" s="86"/>
      <c r="G225" s="86"/>
      <c r="H225" s="86"/>
      <c r="I225" s="86"/>
      <c r="J225" s="86"/>
      <c r="K225" s="113" t="str">
        <f t="shared" si="3"/>
        <v/>
      </c>
    </row>
    <row r="226" spans="1:11" x14ac:dyDescent="0.3">
      <c r="A226" s="86"/>
      <c r="B226" s="86"/>
      <c r="C226" s="86"/>
      <c r="D226" s="86"/>
      <c r="E226" s="86"/>
      <c r="F226" s="86"/>
      <c r="G226" s="86"/>
      <c r="H226" s="86"/>
      <c r="I226" s="86"/>
      <c r="J226" s="86"/>
      <c r="K226" s="113" t="str">
        <f t="shared" si="3"/>
        <v/>
      </c>
    </row>
    <row r="227" spans="1:11" x14ac:dyDescent="0.3">
      <c r="A227" s="86"/>
      <c r="B227" s="86"/>
      <c r="C227" s="86"/>
      <c r="D227" s="86"/>
      <c r="E227" s="86"/>
      <c r="F227" s="86"/>
      <c r="G227" s="86"/>
      <c r="H227" s="86"/>
      <c r="I227" s="86"/>
      <c r="J227" s="86"/>
      <c r="K227" s="113" t="str">
        <f t="shared" si="3"/>
        <v/>
      </c>
    </row>
    <row r="228" spans="1:11" x14ac:dyDescent="0.3">
      <c r="A228" s="86"/>
      <c r="B228" s="86"/>
      <c r="C228" s="86"/>
      <c r="D228" s="86"/>
      <c r="E228" s="86"/>
      <c r="F228" s="86"/>
      <c r="G228" s="86"/>
      <c r="H228" s="86"/>
      <c r="I228" s="86"/>
      <c r="J228" s="86"/>
      <c r="K228" s="113" t="str">
        <f t="shared" si="3"/>
        <v/>
      </c>
    </row>
    <row r="229" spans="1:11" x14ac:dyDescent="0.3">
      <c r="A229" s="86"/>
      <c r="B229" s="86"/>
      <c r="C229" s="86"/>
      <c r="D229" s="86"/>
      <c r="E229" s="86"/>
      <c r="F229" s="86"/>
      <c r="G229" s="86"/>
      <c r="H229" s="86"/>
      <c r="I229" s="86"/>
      <c r="J229" s="86"/>
      <c r="K229" s="113" t="str">
        <f t="shared" si="3"/>
        <v/>
      </c>
    </row>
    <row r="230" spans="1:11" x14ac:dyDescent="0.3">
      <c r="A230" s="86"/>
      <c r="B230" s="86"/>
      <c r="C230" s="86"/>
      <c r="D230" s="86"/>
      <c r="E230" s="86"/>
      <c r="F230" s="86"/>
      <c r="G230" s="86"/>
      <c r="H230" s="86"/>
      <c r="I230" s="86"/>
      <c r="J230" s="86"/>
      <c r="K230" s="113" t="str">
        <f t="shared" si="3"/>
        <v/>
      </c>
    </row>
    <row r="231" spans="1:11" x14ac:dyDescent="0.3">
      <c r="A231" s="86"/>
      <c r="B231" s="86"/>
      <c r="C231" s="86"/>
      <c r="D231" s="86"/>
      <c r="E231" s="86"/>
      <c r="F231" s="86"/>
      <c r="G231" s="86"/>
      <c r="H231" s="86"/>
      <c r="I231" s="86"/>
      <c r="J231" s="86"/>
      <c r="K231" s="113" t="str">
        <f t="shared" si="3"/>
        <v/>
      </c>
    </row>
    <row r="232" spans="1:11" x14ac:dyDescent="0.3">
      <c r="A232" s="86"/>
      <c r="B232" s="86"/>
      <c r="C232" s="86"/>
      <c r="D232" s="86"/>
      <c r="E232" s="86"/>
      <c r="F232" s="86"/>
      <c r="G232" s="86"/>
      <c r="H232" s="86"/>
      <c r="I232" s="86"/>
      <c r="J232" s="86"/>
      <c r="K232" s="113" t="str">
        <f t="shared" si="3"/>
        <v/>
      </c>
    </row>
    <row r="233" spans="1:11" x14ac:dyDescent="0.3">
      <c r="A233" s="86"/>
      <c r="B233" s="86"/>
      <c r="C233" s="86"/>
      <c r="D233" s="86"/>
      <c r="E233" s="86"/>
      <c r="F233" s="86"/>
      <c r="G233" s="86"/>
      <c r="H233" s="86"/>
      <c r="I233" s="86"/>
      <c r="J233" s="86"/>
      <c r="K233" s="113" t="str">
        <f t="shared" si="3"/>
        <v/>
      </c>
    </row>
    <row r="234" spans="1:11" x14ac:dyDescent="0.3">
      <c r="A234" s="86"/>
      <c r="B234" s="86"/>
      <c r="C234" s="86"/>
      <c r="D234" s="86"/>
      <c r="E234" s="86"/>
      <c r="F234" s="86"/>
      <c r="G234" s="86"/>
      <c r="H234" s="86"/>
      <c r="I234" s="86"/>
      <c r="J234" s="86"/>
      <c r="K234" s="113" t="str">
        <f t="shared" si="3"/>
        <v/>
      </c>
    </row>
    <row r="235" spans="1:11" x14ac:dyDescent="0.3">
      <c r="A235" s="86"/>
      <c r="B235" s="86"/>
      <c r="C235" s="86"/>
      <c r="D235" s="86"/>
      <c r="E235" s="86"/>
      <c r="F235" s="86"/>
      <c r="G235" s="86"/>
      <c r="H235" s="86"/>
      <c r="I235" s="86"/>
      <c r="J235" s="86"/>
      <c r="K235" s="113" t="str">
        <f t="shared" si="3"/>
        <v/>
      </c>
    </row>
    <row r="236" spans="1:11" x14ac:dyDescent="0.3">
      <c r="A236" s="86"/>
      <c r="B236" s="86"/>
      <c r="C236" s="86"/>
      <c r="D236" s="86"/>
      <c r="E236" s="86"/>
      <c r="F236" s="86"/>
      <c r="G236" s="86"/>
      <c r="H236" s="86"/>
      <c r="I236" s="86"/>
      <c r="J236" s="86"/>
      <c r="K236" s="113" t="str">
        <f t="shared" si="3"/>
        <v/>
      </c>
    </row>
    <row r="237" spans="1:11" x14ac:dyDescent="0.3">
      <c r="A237" s="86"/>
      <c r="B237" s="86"/>
      <c r="C237" s="86"/>
      <c r="D237" s="86"/>
      <c r="E237" s="86"/>
      <c r="F237" s="86"/>
      <c r="G237" s="86"/>
      <c r="H237" s="86"/>
      <c r="I237" s="86"/>
      <c r="J237" s="86"/>
      <c r="K237" s="113" t="str">
        <f t="shared" si="3"/>
        <v/>
      </c>
    </row>
    <row r="238" spans="1:11" x14ac:dyDescent="0.3">
      <c r="A238" s="86"/>
      <c r="B238" s="86"/>
      <c r="C238" s="86"/>
      <c r="D238" s="86"/>
      <c r="E238" s="86"/>
      <c r="F238" s="86"/>
      <c r="G238" s="86"/>
      <c r="H238" s="86"/>
      <c r="I238" s="86"/>
      <c r="J238" s="86"/>
      <c r="K238" s="113" t="str">
        <f t="shared" si="3"/>
        <v/>
      </c>
    </row>
    <row r="239" spans="1:11" x14ac:dyDescent="0.3">
      <c r="A239" s="86"/>
      <c r="B239" s="86"/>
      <c r="C239" s="86"/>
      <c r="D239" s="86"/>
      <c r="E239" s="86"/>
      <c r="F239" s="86"/>
      <c r="G239" s="86"/>
      <c r="H239" s="86"/>
      <c r="I239" s="86"/>
      <c r="J239" s="86"/>
      <c r="K239" s="113" t="str">
        <f t="shared" si="3"/>
        <v/>
      </c>
    </row>
    <row r="240" spans="1:11" x14ac:dyDescent="0.3">
      <c r="A240" s="86"/>
      <c r="B240" s="86"/>
      <c r="C240" s="86"/>
      <c r="D240" s="86"/>
      <c r="E240" s="86"/>
      <c r="F240" s="86"/>
      <c r="G240" s="86"/>
      <c r="H240" s="86"/>
      <c r="I240" s="86"/>
      <c r="J240" s="86"/>
      <c r="K240" s="113" t="str">
        <f t="shared" si="3"/>
        <v/>
      </c>
    </row>
    <row r="241" spans="1:11" x14ac:dyDescent="0.3">
      <c r="A241" s="86"/>
      <c r="B241" s="86"/>
      <c r="C241" s="86"/>
      <c r="D241" s="86"/>
      <c r="E241" s="86"/>
      <c r="F241" s="86"/>
      <c r="G241" s="86"/>
      <c r="H241" s="86"/>
      <c r="I241" s="86"/>
      <c r="J241" s="86"/>
      <c r="K241" s="113" t="str">
        <f t="shared" si="3"/>
        <v/>
      </c>
    </row>
    <row r="242" spans="1:11" x14ac:dyDescent="0.3">
      <c r="A242" s="86"/>
      <c r="B242" s="86"/>
      <c r="C242" s="86"/>
      <c r="D242" s="86"/>
      <c r="E242" s="86"/>
      <c r="F242" s="86"/>
      <c r="G242" s="86"/>
      <c r="H242" s="86"/>
      <c r="I242" s="86"/>
      <c r="J242" s="86"/>
      <c r="K242" s="113" t="str">
        <f t="shared" si="3"/>
        <v/>
      </c>
    </row>
    <row r="243" spans="1:11" x14ac:dyDescent="0.3">
      <c r="A243" s="86"/>
      <c r="B243" s="86"/>
      <c r="C243" s="86"/>
      <c r="D243" s="86"/>
      <c r="E243" s="86"/>
      <c r="F243" s="86"/>
      <c r="G243" s="86"/>
      <c r="H243" s="86"/>
      <c r="I243" s="86"/>
      <c r="J243" s="86"/>
      <c r="K243" s="113" t="str">
        <f t="shared" si="3"/>
        <v/>
      </c>
    </row>
    <row r="244" spans="1:11" x14ac:dyDescent="0.3">
      <c r="A244" s="86"/>
      <c r="B244" s="86"/>
      <c r="C244" s="86"/>
      <c r="D244" s="86"/>
      <c r="E244" s="86"/>
      <c r="F244" s="86"/>
      <c r="G244" s="86"/>
      <c r="H244" s="86"/>
      <c r="I244" s="86"/>
      <c r="J244" s="86"/>
      <c r="K244" s="113" t="str">
        <f t="shared" si="3"/>
        <v/>
      </c>
    </row>
    <row r="245" spans="1:11" x14ac:dyDescent="0.3">
      <c r="A245" s="86"/>
      <c r="B245" s="86"/>
      <c r="C245" s="86"/>
      <c r="D245" s="86"/>
      <c r="E245" s="86"/>
      <c r="F245" s="86"/>
      <c r="G245" s="86"/>
      <c r="H245" s="86"/>
      <c r="I245" s="86"/>
      <c r="J245" s="86"/>
      <c r="K245" s="113" t="str">
        <f t="shared" si="3"/>
        <v/>
      </c>
    </row>
    <row r="246" spans="1:11" x14ac:dyDescent="0.3">
      <c r="A246" s="86"/>
      <c r="B246" s="86"/>
      <c r="C246" s="86"/>
      <c r="D246" s="86"/>
      <c r="E246" s="86"/>
      <c r="F246" s="86"/>
      <c r="G246" s="86"/>
      <c r="H246" s="86"/>
      <c r="I246" s="86"/>
      <c r="J246" s="86"/>
      <c r="K246" s="113" t="str">
        <f t="shared" si="3"/>
        <v/>
      </c>
    </row>
    <row r="247" spans="1:11" x14ac:dyDescent="0.3">
      <c r="A247" s="86"/>
      <c r="B247" s="86"/>
      <c r="C247" s="86"/>
      <c r="D247" s="86"/>
      <c r="E247" s="86"/>
      <c r="F247" s="86"/>
      <c r="G247" s="86"/>
      <c r="H247" s="86"/>
      <c r="I247" s="86"/>
      <c r="J247" s="86"/>
      <c r="K247" s="113" t="str">
        <f t="shared" si="3"/>
        <v/>
      </c>
    </row>
    <row r="248" spans="1:11" x14ac:dyDescent="0.3">
      <c r="A248" s="86"/>
      <c r="B248" s="86"/>
      <c r="C248" s="86"/>
      <c r="D248" s="86"/>
      <c r="E248" s="86"/>
      <c r="F248" s="86"/>
      <c r="G248" s="86"/>
      <c r="H248" s="86"/>
      <c r="I248" s="86"/>
      <c r="J248" s="86"/>
      <c r="K248" s="113" t="str">
        <f t="shared" si="3"/>
        <v/>
      </c>
    </row>
    <row r="249" spans="1:11" x14ac:dyDescent="0.3">
      <c r="A249" s="86"/>
      <c r="B249" s="86"/>
      <c r="C249" s="86"/>
      <c r="D249" s="86"/>
      <c r="E249" s="86"/>
      <c r="F249" s="86"/>
      <c r="G249" s="86"/>
      <c r="H249" s="86"/>
      <c r="I249" s="86"/>
      <c r="J249" s="86"/>
      <c r="K249" s="113" t="str">
        <f t="shared" si="3"/>
        <v/>
      </c>
    </row>
    <row r="250" spans="1:11" x14ac:dyDescent="0.3">
      <c r="A250" s="86"/>
      <c r="B250" s="86"/>
      <c r="C250" s="86"/>
      <c r="D250" s="86"/>
      <c r="E250" s="86"/>
      <c r="F250" s="86"/>
      <c r="G250" s="86"/>
      <c r="H250" s="86"/>
      <c r="I250" s="86"/>
      <c r="J250" s="86"/>
      <c r="K250" s="113" t="str">
        <f t="shared" si="3"/>
        <v/>
      </c>
    </row>
    <row r="251" spans="1:11" x14ac:dyDescent="0.3">
      <c r="A251" s="86"/>
      <c r="B251" s="86"/>
      <c r="C251" s="86"/>
      <c r="D251" s="86"/>
      <c r="E251" s="86"/>
      <c r="F251" s="86"/>
      <c r="G251" s="86"/>
      <c r="H251" s="86"/>
      <c r="I251" s="86"/>
      <c r="J251" s="86"/>
      <c r="K251" s="113" t="str">
        <f t="shared" si="3"/>
        <v/>
      </c>
    </row>
    <row r="252" spans="1:11" x14ac:dyDescent="0.3">
      <c r="A252" s="86"/>
      <c r="B252" s="86"/>
      <c r="C252" s="86"/>
      <c r="D252" s="86"/>
      <c r="E252" s="86"/>
      <c r="F252" s="86"/>
      <c r="G252" s="86"/>
      <c r="H252" s="86"/>
      <c r="I252" s="86"/>
      <c r="J252" s="86"/>
      <c r="K252" s="113" t="str">
        <f t="shared" si="3"/>
        <v/>
      </c>
    </row>
    <row r="253" spans="1:11" x14ac:dyDescent="0.3">
      <c r="A253" s="86"/>
      <c r="B253" s="86"/>
      <c r="C253" s="86"/>
      <c r="D253" s="86"/>
      <c r="E253" s="86"/>
      <c r="F253" s="86"/>
      <c r="G253" s="86"/>
      <c r="H253" s="86"/>
      <c r="I253" s="86"/>
      <c r="J253" s="86"/>
      <c r="K253" s="113" t="str">
        <f t="shared" si="3"/>
        <v/>
      </c>
    </row>
    <row r="254" spans="1:11" x14ac:dyDescent="0.3">
      <c r="A254" s="86"/>
      <c r="B254" s="86"/>
      <c r="C254" s="86"/>
      <c r="D254" s="86"/>
      <c r="E254" s="86"/>
      <c r="F254" s="86"/>
      <c r="G254" s="86"/>
      <c r="H254" s="86"/>
      <c r="I254" s="86"/>
      <c r="J254" s="86"/>
      <c r="K254" s="113" t="str">
        <f t="shared" si="3"/>
        <v/>
      </c>
    </row>
    <row r="255" spans="1:11" x14ac:dyDescent="0.3">
      <c r="A255" s="86"/>
      <c r="B255" s="86"/>
      <c r="C255" s="86"/>
      <c r="D255" s="86"/>
      <c r="E255" s="86"/>
      <c r="F255" s="86"/>
      <c r="G255" s="86"/>
      <c r="H255" s="86"/>
      <c r="I255" s="86"/>
      <c r="J255" s="86"/>
      <c r="K255" s="113" t="str">
        <f t="shared" si="3"/>
        <v/>
      </c>
    </row>
    <row r="256" spans="1:11" x14ac:dyDescent="0.3">
      <c r="A256" s="86"/>
      <c r="B256" s="86"/>
      <c r="C256" s="86"/>
      <c r="D256" s="86"/>
      <c r="E256" s="86"/>
      <c r="F256" s="86"/>
      <c r="G256" s="86"/>
      <c r="H256" s="86"/>
      <c r="I256" s="86"/>
      <c r="J256" s="86"/>
      <c r="K256" s="113" t="str">
        <f t="shared" si="3"/>
        <v/>
      </c>
    </row>
    <row r="257" spans="1:11" x14ac:dyDescent="0.3">
      <c r="A257" s="86"/>
      <c r="B257" s="86"/>
      <c r="C257" s="86"/>
      <c r="D257" s="86"/>
      <c r="E257" s="86"/>
      <c r="F257" s="86"/>
      <c r="G257" s="86"/>
      <c r="H257" s="86"/>
      <c r="I257" s="86"/>
      <c r="J257" s="86"/>
      <c r="K257" s="113" t="str">
        <f t="shared" si="3"/>
        <v/>
      </c>
    </row>
    <row r="258" spans="1:11" x14ac:dyDescent="0.3">
      <c r="A258" s="86"/>
      <c r="B258" s="86"/>
      <c r="C258" s="86"/>
      <c r="D258" s="86"/>
      <c r="E258" s="86"/>
      <c r="F258" s="86"/>
      <c r="G258" s="86"/>
      <c r="H258" s="86"/>
      <c r="I258" s="86"/>
      <c r="J258" s="86"/>
      <c r="K258" s="113" t="str">
        <f t="shared" si="3"/>
        <v/>
      </c>
    </row>
    <row r="259" spans="1:11" x14ac:dyDescent="0.3">
      <c r="A259" s="86"/>
      <c r="B259" s="86"/>
      <c r="C259" s="86"/>
      <c r="D259" s="86"/>
      <c r="E259" s="86"/>
      <c r="F259" s="86"/>
      <c r="G259" s="86"/>
      <c r="H259" s="86"/>
      <c r="I259" s="86"/>
      <c r="J259" s="86"/>
      <c r="K259" s="113" t="str">
        <f t="shared" si="3"/>
        <v/>
      </c>
    </row>
    <row r="260" spans="1:11" x14ac:dyDescent="0.3">
      <c r="A260" s="86"/>
      <c r="B260" s="86"/>
      <c r="C260" s="86"/>
      <c r="D260" s="86"/>
      <c r="E260" s="86"/>
      <c r="F260" s="86"/>
      <c r="G260" s="86"/>
      <c r="H260" s="86"/>
      <c r="I260" s="86"/>
      <c r="J260" s="86"/>
      <c r="K260" s="113" t="str">
        <f t="shared" si="3"/>
        <v/>
      </c>
    </row>
    <row r="261" spans="1:11" x14ac:dyDescent="0.3">
      <c r="A261" s="86"/>
      <c r="B261" s="86"/>
      <c r="C261" s="86"/>
      <c r="D261" s="86"/>
      <c r="E261" s="86"/>
      <c r="F261" s="86"/>
      <c r="G261" s="86"/>
      <c r="H261" s="86"/>
      <c r="I261" s="86"/>
      <c r="J261" s="86"/>
      <c r="K261" s="113" t="str">
        <f t="shared" si="3"/>
        <v/>
      </c>
    </row>
    <row r="262" spans="1:11" x14ac:dyDescent="0.3">
      <c r="A262" s="86"/>
      <c r="B262" s="86"/>
      <c r="C262" s="86"/>
      <c r="D262" s="86"/>
      <c r="E262" s="86"/>
      <c r="F262" s="86"/>
      <c r="G262" s="86"/>
      <c r="H262" s="86"/>
      <c r="I262" s="86"/>
      <c r="J262" s="86"/>
      <c r="K262" s="113" t="str">
        <f t="shared" ref="K262:K277" si="4">IF(J262="","",VLOOKUP(J262,AR$14:AS$18,2,0))</f>
        <v/>
      </c>
    </row>
    <row r="263" spans="1:11" x14ac:dyDescent="0.3">
      <c r="A263" s="86"/>
      <c r="B263" s="86"/>
      <c r="C263" s="86"/>
      <c r="D263" s="86"/>
      <c r="E263" s="86"/>
      <c r="F263" s="86"/>
      <c r="G263" s="86"/>
      <c r="H263" s="86"/>
      <c r="I263" s="86"/>
      <c r="J263" s="86"/>
      <c r="K263" s="113" t="str">
        <f t="shared" si="4"/>
        <v/>
      </c>
    </row>
    <row r="264" spans="1:11" x14ac:dyDescent="0.3">
      <c r="A264" s="86"/>
      <c r="B264" s="86"/>
      <c r="C264" s="86"/>
      <c r="D264" s="86"/>
      <c r="E264" s="86"/>
      <c r="F264" s="86"/>
      <c r="G264" s="86"/>
      <c r="H264" s="86"/>
      <c r="I264" s="86"/>
      <c r="J264" s="86"/>
      <c r="K264" s="113" t="str">
        <f t="shared" si="4"/>
        <v/>
      </c>
    </row>
    <row r="265" spans="1:11" x14ac:dyDescent="0.3">
      <c r="A265" s="86"/>
      <c r="B265" s="86"/>
      <c r="C265" s="86"/>
      <c r="D265" s="86"/>
      <c r="E265" s="86"/>
      <c r="F265" s="86"/>
      <c r="G265" s="86"/>
      <c r="H265" s="86"/>
      <c r="I265" s="86"/>
      <c r="J265" s="86"/>
      <c r="K265" s="113" t="str">
        <f t="shared" si="4"/>
        <v/>
      </c>
    </row>
    <row r="266" spans="1:11" x14ac:dyDescent="0.3">
      <c r="A266" s="86"/>
      <c r="B266" s="86"/>
      <c r="C266" s="86"/>
      <c r="D266" s="86"/>
      <c r="E266" s="86"/>
      <c r="F266" s="86"/>
      <c r="G266" s="86"/>
      <c r="H266" s="86"/>
      <c r="I266" s="86"/>
      <c r="J266" s="86"/>
      <c r="K266" s="113" t="str">
        <f t="shared" si="4"/>
        <v/>
      </c>
    </row>
    <row r="267" spans="1:11" x14ac:dyDescent="0.3">
      <c r="A267" s="86"/>
      <c r="B267" s="86"/>
      <c r="C267" s="86"/>
      <c r="D267" s="86"/>
      <c r="E267" s="86"/>
      <c r="F267" s="86"/>
      <c r="G267" s="86"/>
      <c r="H267" s="86"/>
      <c r="I267" s="86"/>
      <c r="J267" s="86"/>
      <c r="K267" s="113" t="str">
        <f t="shared" si="4"/>
        <v/>
      </c>
    </row>
    <row r="268" spans="1:11" x14ac:dyDescent="0.3">
      <c r="A268" s="86"/>
      <c r="B268" s="86"/>
      <c r="C268" s="86"/>
      <c r="D268" s="86"/>
      <c r="E268" s="86"/>
      <c r="F268" s="86"/>
      <c r="G268" s="86"/>
      <c r="H268" s="86"/>
      <c r="I268" s="86"/>
      <c r="J268" s="86"/>
      <c r="K268" s="113" t="str">
        <f t="shared" si="4"/>
        <v/>
      </c>
    </row>
    <row r="269" spans="1:11" x14ac:dyDescent="0.3">
      <c r="A269" s="86"/>
      <c r="B269" s="86"/>
      <c r="C269" s="86"/>
      <c r="D269" s="86"/>
      <c r="E269" s="86"/>
      <c r="F269" s="86"/>
      <c r="G269" s="86"/>
      <c r="H269" s="86"/>
      <c r="I269" s="86"/>
      <c r="J269" s="86"/>
      <c r="K269" s="113" t="str">
        <f t="shared" si="4"/>
        <v/>
      </c>
    </row>
    <row r="270" spans="1:11" x14ac:dyDescent="0.3">
      <c r="A270" s="86"/>
      <c r="B270" s="86"/>
      <c r="C270" s="86"/>
      <c r="D270" s="86"/>
      <c r="E270" s="86"/>
      <c r="F270" s="86"/>
      <c r="G270" s="86"/>
      <c r="H270" s="86"/>
      <c r="I270" s="86"/>
      <c r="J270" s="86"/>
      <c r="K270" s="113" t="str">
        <f t="shared" si="4"/>
        <v/>
      </c>
    </row>
    <row r="271" spans="1:11" x14ac:dyDescent="0.3">
      <c r="A271" s="86"/>
      <c r="B271" s="86"/>
      <c r="C271" s="86"/>
      <c r="D271" s="86"/>
      <c r="E271" s="86"/>
      <c r="F271" s="86"/>
      <c r="G271" s="86"/>
      <c r="H271" s="86"/>
      <c r="I271" s="86"/>
      <c r="J271" s="86"/>
      <c r="K271" s="113" t="str">
        <f t="shared" si="4"/>
        <v/>
      </c>
    </row>
    <row r="272" spans="1:11" x14ac:dyDescent="0.3">
      <c r="A272" s="86"/>
      <c r="B272" s="86"/>
      <c r="C272" s="86"/>
      <c r="D272" s="86"/>
      <c r="E272" s="86"/>
      <c r="F272" s="86"/>
      <c r="G272" s="86"/>
      <c r="H272" s="86"/>
      <c r="I272" s="86"/>
      <c r="J272" s="86"/>
      <c r="K272" s="113" t="str">
        <f t="shared" si="4"/>
        <v/>
      </c>
    </row>
    <row r="273" spans="1:11" x14ac:dyDescent="0.3">
      <c r="A273" s="86"/>
      <c r="B273" s="86"/>
      <c r="C273" s="86"/>
      <c r="D273" s="86"/>
      <c r="E273" s="86"/>
      <c r="F273" s="86"/>
      <c r="G273" s="86"/>
      <c r="H273" s="86"/>
      <c r="I273" s="86"/>
      <c r="J273" s="86"/>
      <c r="K273" s="113" t="str">
        <f t="shared" si="4"/>
        <v/>
      </c>
    </row>
    <row r="274" spans="1:11" x14ac:dyDescent="0.3">
      <c r="A274" s="86"/>
      <c r="B274" s="86"/>
      <c r="C274" s="86"/>
      <c r="D274" s="86"/>
      <c r="E274" s="86"/>
      <c r="F274" s="86"/>
      <c r="G274" s="86"/>
      <c r="H274" s="86"/>
      <c r="I274" s="86"/>
      <c r="J274" s="86"/>
      <c r="K274" s="113" t="str">
        <f t="shared" si="4"/>
        <v/>
      </c>
    </row>
    <row r="275" spans="1:11" x14ac:dyDescent="0.3">
      <c r="A275" s="86"/>
      <c r="B275" s="86"/>
      <c r="C275" s="86"/>
      <c r="D275" s="86"/>
      <c r="E275" s="86"/>
      <c r="F275" s="86"/>
      <c r="G275" s="86"/>
      <c r="H275" s="86"/>
      <c r="I275" s="86"/>
      <c r="J275" s="86"/>
      <c r="K275" s="113" t="str">
        <f t="shared" si="4"/>
        <v/>
      </c>
    </row>
    <row r="276" spans="1:11" x14ac:dyDescent="0.3">
      <c r="A276" s="86"/>
      <c r="B276" s="86"/>
      <c r="C276" s="86"/>
      <c r="D276" s="86"/>
      <c r="E276" s="86"/>
      <c r="F276" s="86"/>
      <c r="G276" s="86"/>
      <c r="H276" s="86"/>
      <c r="I276" s="86"/>
      <c r="J276" s="86"/>
      <c r="K276" s="113" t="str">
        <f t="shared" si="4"/>
        <v/>
      </c>
    </row>
    <row r="277" spans="1:11" x14ac:dyDescent="0.3">
      <c r="A277" s="86"/>
      <c r="B277" s="86"/>
      <c r="C277" s="86"/>
      <c r="D277" s="86"/>
      <c r="E277" s="86"/>
      <c r="F277" s="86"/>
      <c r="G277" s="86"/>
      <c r="H277" s="86"/>
      <c r="I277" s="86"/>
      <c r="J277" s="86"/>
      <c r="K277" s="113" t="str">
        <f t="shared" si="4"/>
        <v/>
      </c>
    </row>
  </sheetData>
  <mergeCells count="1">
    <mergeCell ref="A1:K2"/>
  </mergeCells>
  <dataValidations count="3">
    <dataValidation type="list" allowBlank="1" showInputMessage="1" showErrorMessage="1" sqref="J5:J277" xr:uid="{8BE07E64-0642-4F2E-9A50-315BDE28FE7C}">
      <formula1>$AR$14:$AR$18</formula1>
    </dataValidation>
    <dataValidation type="list" allowBlank="1" showInputMessage="1" showErrorMessage="1" sqref="A5:A277" xr:uid="{BC60CFC7-8A50-4288-9548-D68BF80F723A}">
      <formula1>$AR$2:$AR$11</formula1>
    </dataValidation>
    <dataValidation type="list" allowBlank="1" showInputMessage="1" showErrorMessage="1" sqref="B5:B277" xr:uid="{C3524E9D-F687-417E-9D8B-923AF6398F0E}">
      <formula1>$AU$2:$AU$42</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6C0DE-1039-4694-99BF-A1F086CB8EC0}">
  <dimension ref="A1:Q37"/>
  <sheetViews>
    <sheetView topLeftCell="L1" workbookViewId="0">
      <selection activeCell="H6" sqref="H6:I6"/>
    </sheetView>
  </sheetViews>
  <sheetFormatPr baseColWidth="10" defaultColWidth="11.44140625" defaultRowHeight="14.4" x14ac:dyDescent="0.3"/>
  <cols>
    <col min="1" max="1" width="18.33203125" customWidth="1"/>
    <col min="2" max="2" width="24.109375" customWidth="1"/>
    <col min="3" max="3" width="27.6640625" customWidth="1"/>
    <col min="4" max="4" width="15.33203125" customWidth="1"/>
    <col min="5" max="5" width="38.88671875" customWidth="1"/>
    <col min="7" max="7" width="22" customWidth="1"/>
    <col min="8" max="8" width="20.6640625" customWidth="1"/>
    <col min="9" max="9" width="19.5546875" customWidth="1"/>
    <col min="14" max="15" width="35.44140625" customWidth="1"/>
    <col min="16" max="16" width="18.88671875" customWidth="1"/>
    <col min="17" max="17" width="81" customWidth="1"/>
  </cols>
  <sheetData>
    <row r="1" spans="1:17" x14ac:dyDescent="0.3">
      <c r="A1" s="338" t="s">
        <v>301</v>
      </c>
      <c r="B1" s="339"/>
      <c r="C1" s="339"/>
      <c r="D1" s="339"/>
      <c r="E1" s="339"/>
    </row>
    <row r="2" spans="1:17" ht="28.2" customHeight="1" x14ac:dyDescent="0.3">
      <c r="A2" s="339"/>
      <c r="B2" s="339"/>
      <c r="C2" s="339"/>
      <c r="D2" s="339"/>
      <c r="E2" s="339"/>
    </row>
    <row r="3" spans="1:17" ht="15" thickBot="1" x14ac:dyDescent="0.35"/>
    <row r="4" spans="1:17" ht="51" customHeight="1" x14ac:dyDescent="0.3">
      <c r="A4" s="114" t="s">
        <v>62</v>
      </c>
      <c r="B4" s="114" t="s">
        <v>63</v>
      </c>
      <c r="C4" s="114" t="s">
        <v>64</v>
      </c>
      <c r="D4" s="114" t="s">
        <v>65</v>
      </c>
      <c r="E4" s="114" t="s">
        <v>66</v>
      </c>
      <c r="G4" s="114" t="s">
        <v>62</v>
      </c>
      <c r="H4" s="232" t="s">
        <v>72</v>
      </c>
      <c r="I4" s="233"/>
      <c r="L4" s="340" t="s">
        <v>302</v>
      </c>
      <c r="M4" s="341"/>
      <c r="N4" s="342"/>
      <c r="P4" s="111" t="s">
        <v>303</v>
      </c>
      <c r="Q4" s="27" t="s">
        <v>304</v>
      </c>
    </row>
    <row r="5" spans="1:17" ht="23.4" customHeight="1" x14ac:dyDescent="0.3">
      <c r="A5" s="113"/>
      <c r="B5" s="131"/>
      <c r="C5" s="131"/>
      <c r="D5" s="131"/>
      <c r="E5" s="131"/>
      <c r="G5" s="113"/>
      <c r="H5" s="349"/>
      <c r="I5" s="349"/>
      <c r="L5" s="343"/>
      <c r="M5" s="344"/>
      <c r="N5" s="345"/>
      <c r="P5" s="112" t="s">
        <v>305</v>
      </c>
      <c r="Q5" s="28" t="s">
        <v>306</v>
      </c>
    </row>
    <row r="6" spans="1:17" ht="25.95" customHeight="1" x14ac:dyDescent="0.3">
      <c r="A6" s="113"/>
      <c r="B6" s="131"/>
      <c r="C6" s="131"/>
      <c r="D6" s="131"/>
      <c r="E6" s="131"/>
      <c r="G6" s="113"/>
      <c r="H6" s="349"/>
      <c r="I6" s="349"/>
      <c r="L6" s="343"/>
      <c r="M6" s="344"/>
      <c r="N6" s="345"/>
      <c r="P6" s="112" t="s">
        <v>307</v>
      </c>
      <c r="Q6" s="28" t="s">
        <v>308</v>
      </c>
    </row>
    <row r="7" spans="1:17" ht="25.95" customHeight="1" x14ac:dyDescent="0.3">
      <c r="A7" s="113"/>
      <c r="B7" s="131"/>
      <c r="C7" s="131"/>
      <c r="D7" s="131"/>
      <c r="E7" s="131"/>
      <c r="G7" s="113"/>
      <c r="H7" s="350"/>
      <c r="I7" s="351"/>
      <c r="L7" s="343"/>
      <c r="M7" s="344"/>
      <c r="N7" s="345"/>
      <c r="P7" s="112"/>
      <c r="Q7" s="28"/>
    </row>
    <row r="8" spans="1:17" ht="25.95" customHeight="1" x14ac:dyDescent="0.3">
      <c r="A8" s="113"/>
      <c r="B8" s="131"/>
      <c r="C8" s="131"/>
      <c r="D8" s="131"/>
      <c r="E8" s="131"/>
      <c r="G8" s="113"/>
      <c r="H8" s="350"/>
      <c r="I8" s="351"/>
      <c r="L8" s="343"/>
      <c r="M8" s="344"/>
      <c r="N8" s="345"/>
      <c r="P8" s="112"/>
      <c r="Q8" s="28"/>
    </row>
    <row r="9" spans="1:17" ht="25.95" customHeight="1" x14ac:dyDescent="0.3">
      <c r="A9" s="113"/>
      <c r="B9" s="131"/>
      <c r="C9" s="131"/>
      <c r="D9" s="131"/>
      <c r="E9" s="131"/>
      <c r="G9" s="113"/>
      <c r="H9" s="350"/>
      <c r="I9" s="351"/>
      <c r="L9" s="343"/>
      <c r="M9" s="344"/>
      <c r="N9" s="345"/>
      <c r="P9" s="112"/>
      <c r="Q9" s="28"/>
    </row>
    <row r="10" spans="1:17" ht="28.2" customHeight="1" x14ac:dyDescent="0.3">
      <c r="A10" s="113"/>
      <c r="B10" s="131"/>
      <c r="C10" s="131"/>
      <c r="D10" s="131"/>
      <c r="E10" s="131"/>
      <c r="G10" s="113"/>
      <c r="H10" s="349"/>
      <c r="I10" s="349"/>
      <c r="L10" s="343"/>
      <c r="M10" s="344"/>
      <c r="N10" s="345"/>
      <c r="P10" s="112" t="s">
        <v>309</v>
      </c>
      <c r="Q10" s="28" t="s">
        <v>310</v>
      </c>
    </row>
    <row r="11" spans="1:17" ht="23.4" customHeight="1" thickBot="1" x14ac:dyDescent="0.35">
      <c r="A11" s="113"/>
      <c r="B11" s="131"/>
      <c r="C11" s="131"/>
      <c r="D11" s="131"/>
      <c r="E11" s="131"/>
      <c r="G11" s="126" t="s">
        <v>75</v>
      </c>
      <c r="H11" s="227">
        <f>H5+H6+H10</f>
        <v>0</v>
      </c>
      <c r="I11" s="228"/>
      <c r="L11" s="343"/>
      <c r="M11" s="344"/>
      <c r="N11" s="345"/>
      <c r="P11" s="112" t="s">
        <v>311</v>
      </c>
      <c r="Q11" s="28" t="s">
        <v>312</v>
      </c>
    </row>
    <row r="12" spans="1:17" x14ac:dyDescent="0.3">
      <c r="A12" s="113"/>
      <c r="B12" s="131"/>
      <c r="C12" s="131"/>
      <c r="D12" s="131"/>
      <c r="E12" s="131"/>
      <c r="L12" s="343"/>
      <c r="M12" s="344"/>
      <c r="N12" s="345"/>
      <c r="P12" s="112" t="s">
        <v>313</v>
      </c>
      <c r="Q12" s="28" t="s">
        <v>314</v>
      </c>
    </row>
    <row r="13" spans="1:17" x14ac:dyDescent="0.3">
      <c r="A13" s="113"/>
      <c r="B13" s="131"/>
      <c r="C13" s="131"/>
      <c r="D13" s="131"/>
      <c r="E13" s="131"/>
      <c r="L13" s="343"/>
      <c r="M13" s="344"/>
      <c r="N13" s="345"/>
      <c r="Q13" s="28" t="s">
        <v>315</v>
      </c>
    </row>
    <row r="14" spans="1:17" x14ac:dyDescent="0.3">
      <c r="A14" s="113"/>
      <c r="B14" s="131"/>
      <c r="C14" s="131"/>
      <c r="D14" s="131"/>
      <c r="E14" s="131"/>
      <c r="L14" s="343"/>
      <c r="M14" s="344"/>
      <c r="N14" s="345"/>
      <c r="Q14" s="28" t="s">
        <v>316</v>
      </c>
    </row>
    <row r="15" spans="1:17" ht="15" thickBot="1" x14ac:dyDescent="0.35">
      <c r="A15" s="113"/>
      <c r="B15" s="131"/>
      <c r="C15" s="131"/>
      <c r="D15" s="131"/>
      <c r="E15" s="131"/>
      <c r="L15" s="346"/>
      <c r="M15" s="347"/>
      <c r="N15" s="348"/>
      <c r="Q15" s="28" t="s">
        <v>317</v>
      </c>
    </row>
    <row r="16" spans="1:17" x14ac:dyDescent="0.3">
      <c r="A16" s="113"/>
      <c r="B16" s="131"/>
      <c r="C16" s="131"/>
      <c r="D16" s="131"/>
      <c r="E16" s="131"/>
      <c r="Q16" s="28" t="s">
        <v>318</v>
      </c>
    </row>
    <row r="17" spans="1:17" x14ac:dyDescent="0.3">
      <c r="A17" s="113"/>
      <c r="B17" s="131"/>
      <c r="C17" s="131"/>
      <c r="D17" s="131"/>
      <c r="E17" s="131"/>
      <c r="Q17" s="28" t="s">
        <v>319</v>
      </c>
    </row>
    <row r="18" spans="1:17" x14ac:dyDescent="0.3">
      <c r="A18" s="113"/>
      <c r="B18" s="131"/>
      <c r="C18" s="131"/>
      <c r="D18" s="131"/>
      <c r="E18" s="131"/>
      <c r="Q18" s="28" t="s">
        <v>320</v>
      </c>
    </row>
    <row r="19" spans="1:17" x14ac:dyDescent="0.3">
      <c r="A19" s="113"/>
      <c r="B19" s="131"/>
      <c r="C19" s="131"/>
      <c r="D19" s="131"/>
      <c r="E19" s="131"/>
      <c r="Q19" s="28" t="s">
        <v>321</v>
      </c>
    </row>
    <row r="20" spans="1:17" x14ac:dyDescent="0.3">
      <c r="A20" s="113"/>
      <c r="B20" s="131"/>
      <c r="C20" s="131"/>
      <c r="D20" s="131"/>
      <c r="E20" s="131"/>
      <c r="Q20" s="28" t="s">
        <v>322</v>
      </c>
    </row>
    <row r="21" spans="1:17" x14ac:dyDescent="0.3">
      <c r="A21" s="113"/>
      <c r="B21" s="131"/>
      <c r="C21" s="131"/>
      <c r="D21" s="131"/>
      <c r="E21" s="131"/>
      <c r="Q21" s="28" t="s">
        <v>323</v>
      </c>
    </row>
    <row r="22" spans="1:17" x14ac:dyDescent="0.3">
      <c r="A22" s="113"/>
      <c r="B22" s="131"/>
      <c r="C22" s="131"/>
      <c r="D22" s="131"/>
      <c r="E22" s="131"/>
      <c r="Q22" s="28" t="s">
        <v>324</v>
      </c>
    </row>
    <row r="23" spans="1:17" x14ac:dyDescent="0.3">
      <c r="A23" s="113"/>
      <c r="B23" s="131"/>
      <c r="C23" s="131"/>
      <c r="D23" s="131"/>
      <c r="E23" s="131"/>
      <c r="Q23" s="28" t="s">
        <v>325</v>
      </c>
    </row>
    <row r="24" spans="1:17" x14ac:dyDescent="0.3">
      <c r="A24" s="113"/>
      <c r="B24" s="131"/>
      <c r="C24" s="131"/>
      <c r="D24" s="131"/>
      <c r="E24" s="131"/>
      <c r="Q24" s="28" t="s">
        <v>326</v>
      </c>
    </row>
    <row r="25" spans="1:17" x14ac:dyDescent="0.3">
      <c r="A25" s="113"/>
      <c r="B25" s="131"/>
      <c r="C25" s="131"/>
      <c r="D25" s="131"/>
      <c r="E25" s="131"/>
      <c r="Q25" s="28" t="s">
        <v>327</v>
      </c>
    </row>
    <row r="26" spans="1:17" x14ac:dyDescent="0.3">
      <c r="A26" s="113"/>
      <c r="B26" s="131"/>
      <c r="C26" s="131"/>
      <c r="D26" s="131"/>
      <c r="E26" s="131"/>
      <c r="Q26" s="28" t="s">
        <v>328</v>
      </c>
    </row>
    <row r="27" spans="1:17" x14ac:dyDescent="0.3">
      <c r="A27" s="113"/>
      <c r="B27" s="131"/>
      <c r="C27" s="131"/>
      <c r="D27" s="131"/>
      <c r="E27" s="131"/>
      <c r="Q27" s="28" t="s">
        <v>329</v>
      </c>
    </row>
    <row r="28" spans="1:17" x14ac:dyDescent="0.3">
      <c r="A28" s="113"/>
      <c r="B28" s="131"/>
      <c r="C28" s="131"/>
      <c r="D28" s="131"/>
      <c r="E28" s="131"/>
      <c r="Q28" s="28" t="s">
        <v>330</v>
      </c>
    </row>
    <row r="29" spans="1:17" x14ac:dyDescent="0.3">
      <c r="A29" s="113"/>
      <c r="B29" s="131"/>
      <c r="C29" s="131"/>
      <c r="D29" s="131"/>
      <c r="E29" s="131"/>
      <c r="Q29" s="28" t="s">
        <v>331</v>
      </c>
    </row>
    <row r="30" spans="1:17" x14ac:dyDescent="0.3">
      <c r="A30" s="113"/>
      <c r="B30" s="131"/>
      <c r="C30" s="131"/>
      <c r="D30" s="131"/>
      <c r="E30" s="131"/>
      <c r="Q30" s="28" t="s">
        <v>332</v>
      </c>
    </row>
    <row r="31" spans="1:17" x14ac:dyDescent="0.3">
      <c r="A31" s="113"/>
      <c r="B31" s="131"/>
      <c r="C31" s="131"/>
      <c r="D31" s="131"/>
      <c r="E31" s="131"/>
      <c r="Q31" s="28" t="s">
        <v>333</v>
      </c>
    </row>
    <row r="32" spans="1:17" x14ac:dyDescent="0.3">
      <c r="A32" s="113"/>
      <c r="B32" s="131"/>
      <c r="C32" s="131"/>
      <c r="D32" s="131"/>
      <c r="E32" s="131"/>
      <c r="Q32" s="28" t="s">
        <v>334</v>
      </c>
    </row>
    <row r="33" spans="1:5" x14ac:dyDescent="0.3">
      <c r="A33" s="113"/>
      <c r="B33" s="131"/>
      <c r="C33" s="131"/>
      <c r="D33" s="131"/>
      <c r="E33" s="131"/>
    </row>
    <row r="34" spans="1:5" x14ac:dyDescent="0.3">
      <c r="A34" s="113"/>
      <c r="B34" s="131"/>
      <c r="C34" s="131"/>
      <c r="D34" s="131"/>
      <c r="E34" s="131"/>
    </row>
    <row r="35" spans="1:5" x14ac:dyDescent="0.3">
      <c r="A35" s="113"/>
      <c r="B35" s="131"/>
      <c r="C35" s="131"/>
      <c r="D35" s="131"/>
      <c r="E35" s="131"/>
    </row>
    <row r="36" spans="1:5" x14ac:dyDescent="0.3">
      <c r="A36" s="113"/>
      <c r="B36" s="131"/>
      <c r="C36" s="131"/>
      <c r="D36" s="131"/>
      <c r="E36" s="131"/>
    </row>
    <row r="37" spans="1:5" x14ac:dyDescent="0.3">
      <c r="A37" s="113"/>
      <c r="B37" s="131"/>
      <c r="C37" s="131"/>
      <c r="D37" s="131"/>
      <c r="E37" s="131"/>
    </row>
  </sheetData>
  <mergeCells count="10">
    <mergeCell ref="A1:E2"/>
    <mergeCell ref="H4:I4"/>
    <mergeCell ref="L4:N15"/>
    <mergeCell ref="H5:I5"/>
    <mergeCell ref="H6:I6"/>
    <mergeCell ref="H7:I7"/>
    <mergeCell ref="H8:I8"/>
    <mergeCell ref="H9:I9"/>
    <mergeCell ref="H10:I10"/>
    <mergeCell ref="H11:I11"/>
  </mergeCells>
  <dataValidations count="2">
    <dataValidation type="list" allowBlank="1" showInputMessage="1" showErrorMessage="1" sqref="A5:A37" xr:uid="{0A87863F-FF48-4BD2-AD5C-3A1BDDA0F04C}">
      <formula1>$P$5:$P$12</formula1>
    </dataValidation>
    <dataValidation type="list" allowBlank="1" showInputMessage="1" showErrorMessage="1" sqref="E5:E37" xr:uid="{55C26F44-C8A8-4995-A970-E2F895660BD5}">
      <formula1>$Q$5:$Q$32</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72665-C4E3-41AA-AA55-BBF85AA625B5}">
  <sheetPr codeName="Feuil3"/>
  <dimension ref="A2:P258"/>
  <sheetViews>
    <sheetView topLeftCell="B167" zoomScale="85" zoomScaleNormal="85" workbookViewId="0">
      <selection activeCell="H175" sqref="H175"/>
    </sheetView>
  </sheetViews>
  <sheetFormatPr baseColWidth="10" defaultColWidth="11.44140625" defaultRowHeight="14.4" x14ac:dyDescent="0.3"/>
  <cols>
    <col min="2" max="2" width="82.88671875" customWidth="1"/>
    <col min="3" max="3" width="19.109375" customWidth="1"/>
    <col min="4" max="4" width="29.6640625" customWidth="1"/>
    <col min="6" max="7" width="23.44140625" customWidth="1"/>
    <col min="9" max="16" width="14.44140625" bestFit="1" customWidth="1"/>
  </cols>
  <sheetData>
    <row r="2" spans="1:16" ht="23.4" x14ac:dyDescent="0.3">
      <c r="A2" s="230" t="s">
        <v>25</v>
      </c>
      <c r="B2" s="230"/>
      <c r="C2" s="230"/>
      <c r="D2" s="230"/>
      <c r="E2" s="230"/>
      <c r="F2" s="230"/>
      <c r="G2" s="230"/>
      <c r="H2" s="230"/>
      <c r="I2" s="230"/>
      <c r="J2" s="230"/>
      <c r="K2" s="230"/>
      <c r="L2" s="230"/>
      <c r="M2" s="230"/>
    </row>
    <row r="3" spans="1:16" x14ac:dyDescent="0.3">
      <c r="A3" s="32"/>
      <c r="B3" s="32"/>
      <c r="C3" s="32"/>
      <c r="D3" s="32"/>
      <c r="E3" s="32"/>
      <c r="F3" s="32"/>
      <c r="G3" s="32"/>
      <c r="H3" s="32"/>
      <c r="I3" s="32"/>
      <c r="J3" s="32"/>
      <c r="K3" s="32"/>
      <c r="L3" s="32"/>
      <c r="M3" s="32"/>
    </row>
    <row r="4" spans="1:16" ht="18" x14ac:dyDescent="0.3">
      <c r="A4" s="231" t="s">
        <v>26</v>
      </c>
      <c r="B4" s="231"/>
      <c r="C4" s="231"/>
      <c r="D4" s="231"/>
      <c r="E4" s="231"/>
      <c r="F4" s="231"/>
      <c r="G4" s="231"/>
      <c r="H4" s="231"/>
      <c r="I4" s="231"/>
      <c r="J4" s="231"/>
      <c r="K4" s="231"/>
      <c r="L4" s="231"/>
      <c r="M4" s="231"/>
    </row>
    <row r="6" spans="1:16" ht="24" x14ac:dyDescent="0.3">
      <c r="B6" s="7" t="s">
        <v>27</v>
      </c>
      <c r="C6" s="7" t="s">
        <v>335</v>
      </c>
      <c r="D6" s="7" t="s">
        <v>336</v>
      </c>
      <c r="F6" s="87" t="s">
        <v>337</v>
      </c>
      <c r="G6" s="95" t="s">
        <v>338</v>
      </c>
      <c r="J6">
        <f>(J8-$I8)/$I8</f>
        <v>0.18564593301435398</v>
      </c>
      <c r="K6">
        <f t="shared" ref="K6:P6" si="0">(K8-$I8)/$I8</f>
        <v>8.1699850800020665E-2</v>
      </c>
      <c r="L6">
        <f t="shared" si="0"/>
        <v>-5.263157894736855E-2</v>
      </c>
      <c r="M6">
        <f t="shared" si="0"/>
        <v>-0.25582137161084534</v>
      </c>
      <c r="N6">
        <f t="shared" si="0"/>
        <v>-8.0359990886306645E-2</v>
      </c>
      <c r="O6">
        <f t="shared" si="0"/>
        <v>0.10790612895876063</v>
      </c>
      <c r="P6">
        <f t="shared" si="0"/>
        <v>-0.25582137161084534</v>
      </c>
    </row>
    <row r="7" spans="1:16" ht="15" thickBot="1" x14ac:dyDescent="0.35">
      <c r="B7" s="4" t="s">
        <v>339</v>
      </c>
      <c r="C7" s="4">
        <v>6.4000000000000001E-2</v>
      </c>
      <c r="D7" s="4">
        <v>6.4000000000000001E-2</v>
      </c>
      <c r="F7" s="86" t="s">
        <v>340</v>
      </c>
      <c r="G7" t="s">
        <v>341</v>
      </c>
      <c r="I7" s="2" t="s">
        <v>342</v>
      </c>
      <c r="J7" s="2" t="s">
        <v>343</v>
      </c>
      <c r="K7" s="2" t="s">
        <v>344</v>
      </c>
      <c r="L7" s="2" t="s">
        <v>345</v>
      </c>
      <c r="M7" s="2" t="s">
        <v>346</v>
      </c>
      <c r="N7" s="2" t="s">
        <v>347</v>
      </c>
      <c r="O7" s="2" t="s">
        <v>348</v>
      </c>
      <c r="P7" s="3" t="s">
        <v>349</v>
      </c>
    </row>
    <row r="8" spans="1:16" ht="33" customHeight="1" thickBot="1" x14ac:dyDescent="0.35">
      <c r="B8" s="4" t="s">
        <v>350</v>
      </c>
      <c r="C8" s="4">
        <v>0.22700000000000001</v>
      </c>
      <c r="D8" s="4">
        <v>0.22700000000000001</v>
      </c>
      <c r="F8" s="86" t="s">
        <v>351</v>
      </c>
      <c r="G8" t="s">
        <v>352</v>
      </c>
      <c r="H8" s="85" t="s">
        <v>353</v>
      </c>
      <c r="I8" s="96">
        <f>'Modulation usage'!C15</f>
        <v>10.116363636363637</v>
      </c>
      <c r="J8" s="96">
        <f>'Modulation usage'!D15</f>
        <v>11.994425402348847</v>
      </c>
      <c r="K8" s="209">
        <f>'Modulation usage'!E15</f>
        <v>10.942869036093301</v>
      </c>
      <c r="L8" s="96">
        <f>'Modulation usage'!F15</f>
        <v>9.583923444976076</v>
      </c>
      <c r="M8" s="96">
        <f>'Modulation usage'!G15</f>
        <v>7.5283816151950127</v>
      </c>
      <c r="N8" s="96">
        <f>'Modulation usage'!H15</f>
        <v>9.3034127467428913</v>
      </c>
      <c r="O8" s="96">
        <f>'Modulation usage'!I15</f>
        <v>11.207981275502808</v>
      </c>
      <c r="P8" s="96">
        <f>'Modulation usage'!J15</f>
        <v>7.5283816151950127</v>
      </c>
    </row>
    <row r="9" spans="1:16" ht="40.950000000000003" customHeight="1" thickBot="1" x14ac:dyDescent="0.35">
      <c r="B9" s="4" t="s">
        <v>354</v>
      </c>
      <c r="C9" s="4">
        <v>0.27200000000000002</v>
      </c>
      <c r="D9" s="4">
        <v>0.27200000000000002</v>
      </c>
      <c r="H9" s="46" t="s">
        <v>355</v>
      </c>
      <c r="I9" s="96">
        <v>13</v>
      </c>
      <c r="J9" s="96">
        <f>I9*(1+J6)</f>
        <v>15.413397129186603</v>
      </c>
      <c r="K9" s="208">
        <f>I9*(1+K6)</f>
        <v>14.062098060400269</v>
      </c>
      <c r="L9" s="96">
        <f>I9*(1+L6)</f>
        <v>12.315789473684209</v>
      </c>
      <c r="M9" s="96">
        <f>I9*(1+M6)</f>
        <v>9.6743221690590104</v>
      </c>
      <c r="N9" s="96">
        <f>I9*(1+N6)</f>
        <v>11.955320118478014</v>
      </c>
      <c r="O9" s="96">
        <f>I9*(1+O6)</f>
        <v>14.402779676463888</v>
      </c>
      <c r="P9" s="96">
        <f>I9*(1+P6)</f>
        <v>9.6743221690590104</v>
      </c>
    </row>
    <row r="10" spans="1:16" ht="51" customHeight="1" thickBot="1" x14ac:dyDescent="0.35">
      <c r="B10" s="4" t="s">
        <v>356</v>
      </c>
      <c r="C10" s="4">
        <v>0.27200000000000002</v>
      </c>
      <c r="D10" s="4">
        <v>0.27200000000000002</v>
      </c>
      <c r="H10" s="46" t="s">
        <v>357</v>
      </c>
      <c r="I10" s="96">
        <f>'Modulation usage'!C16</f>
        <v>14</v>
      </c>
      <c r="J10" s="96">
        <f>'Modulation usage'!D16</f>
        <v>16.599043062200955</v>
      </c>
      <c r="K10" s="96">
        <f>'Modulation usage'!E16</f>
        <v>15.143797911200288</v>
      </c>
      <c r="L10" s="96">
        <f>'Modulation usage'!F16</f>
        <v>13.263157894736841</v>
      </c>
      <c r="M10" s="96">
        <f>'Modulation usage'!G16</f>
        <v>10.418500797448166</v>
      </c>
      <c r="N10" s="96">
        <f>'Modulation usage'!H16</f>
        <v>12.874960127591708</v>
      </c>
      <c r="O10" s="96">
        <f>'Modulation usage'!I16</f>
        <v>15.510685805422648</v>
      </c>
      <c r="P10" s="96">
        <f>'Modulation usage'!J16</f>
        <v>10.418500797448166</v>
      </c>
    </row>
    <row r="11" spans="1:16" ht="54.6" customHeight="1" thickBot="1" x14ac:dyDescent="0.35">
      <c r="B11" s="4" t="s">
        <v>358</v>
      </c>
      <c r="C11" s="4">
        <v>0.32400000000000001</v>
      </c>
      <c r="D11" s="4">
        <v>0.32400000000000001</v>
      </c>
      <c r="H11" s="46" t="s">
        <v>359</v>
      </c>
      <c r="I11" s="45">
        <v>19</v>
      </c>
      <c r="J11" s="45">
        <v>20</v>
      </c>
      <c r="K11" s="45" t="s">
        <v>360</v>
      </c>
      <c r="L11" s="45" t="s">
        <v>360</v>
      </c>
      <c r="M11" s="45">
        <v>18</v>
      </c>
      <c r="N11" s="45">
        <v>20</v>
      </c>
      <c r="O11" s="45">
        <v>20</v>
      </c>
      <c r="P11" s="45">
        <v>17</v>
      </c>
    </row>
    <row r="12" spans="1:16" x14ac:dyDescent="0.3">
      <c r="B12" s="4" t="s">
        <v>361</v>
      </c>
      <c r="C12" s="4">
        <v>0.38500000000000001</v>
      </c>
      <c r="D12" s="4">
        <v>0.38500000000000001</v>
      </c>
      <c r="F12" s="326" t="s">
        <v>362</v>
      </c>
      <c r="G12" s="326"/>
      <c r="J12" t="s">
        <v>363</v>
      </c>
    </row>
    <row r="13" spans="1:16" x14ac:dyDescent="0.3">
      <c r="B13" s="4" t="s">
        <v>364</v>
      </c>
      <c r="C13" s="4">
        <v>2.4E-2</v>
      </c>
      <c r="D13" s="4">
        <v>2.4E-2</v>
      </c>
      <c r="F13" s="13">
        <f>220*0.064</f>
        <v>14.08</v>
      </c>
      <c r="G13" s="13"/>
      <c r="J13" t="e">
        <f>IF('ID bâtiment '!#REF!="Bureaux",2,3)</f>
        <v>#REF!</v>
      </c>
    </row>
    <row r="14" spans="1:16" x14ac:dyDescent="0.3">
      <c r="B14" s="4" t="s">
        <v>365</v>
      </c>
      <c r="C14" s="4">
        <v>2.4E-2</v>
      </c>
      <c r="D14" s="4">
        <v>2.4E-2</v>
      </c>
    </row>
    <row r="15" spans="1:16" x14ac:dyDescent="0.3">
      <c r="B15" s="4" t="s">
        <v>366</v>
      </c>
      <c r="C15" s="4">
        <v>0.03</v>
      </c>
      <c r="D15" s="4">
        <v>0.03</v>
      </c>
      <c r="F15" s="326" t="s">
        <v>367</v>
      </c>
      <c r="G15" s="326"/>
    </row>
    <row r="16" spans="1:16" x14ac:dyDescent="0.3">
      <c r="B16" s="4" t="s">
        <v>368</v>
      </c>
      <c r="C16" s="4">
        <v>0.03</v>
      </c>
      <c r="D16" s="4">
        <v>0.03</v>
      </c>
      <c r="F16" s="13">
        <f>335/0.079*0.064</f>
        <v>271.39240506329116</v>
      </c>
      <c r="G16" s="13"/>
    </row>
    <row r="17" spans="2:4" x14ac:dyDescent="0.3">
      <c r="B17" s="4" t="s">
        <v>369</v>
      </c>
      <c r="C17" s="4">
        <v>0.32400000000000001</v>
      </c>
      <c r="D17" s="4">
        <v>0.32400000000000001</v>
      </c>
    </row>
    <row r="18" spans="2:4" x14ac:dyDescent="0.3">
      <c r="B18" s="4" t="s">
        <v>370</v>
      </c>
      <c r="C18" s="10">
        <f>'ID bâtiment '!D24</f>
        <v>0</v>
      </c>
      <c r="D18" s="10">
        <f>C18</f>
        <v>0</v>
      </c>
    </row>
    <row r="19" spans="2:4" x14ac:dyDescent="0.3">
      <c r="B19" s="4" t="s">
        <v>371</v>
      </c>
      <c r="C19" s="4">
        <f>'ID bâtiment '!D26</f>
        <v>0</v>
      </c>
      <c r="D19" s="4">
        <f>C19</f>
        <v>0</v>
      </c>
    </row>
    <row r="22" spans="2:4" x14ac:dyDescent="0.3">
      <c r="B22" s="7" t="s">
        <v>372</v>
      </c>
      <c r="C22" s="7" t="s">
        <v>373</v>
      </c>
    </row>
    <row r="23" spans="2:4" x14ac:dyDescent="0.3">
      <c r="B23" s="4" t="s">
        <v>374</v>
      </c>
      <c r="C23" s="4">
        <v>1</v>
      </c>
    </row>
    <row r="24" spans="2:4" x14ac:dyDescent="0.3">
      <c r="B24" s="4" t="s">
        <v>375</v>
      </c>
      <c r="C24" s="4">
        <v>30</v>
      </c>
    </row>
    <row r="25" spans="2:4" x14ac:dyDescent="0.3">
      <c r="B25" s="4" t="s">
        <v>376</v>
      </c>
      <c r="C25" s="4">
        <v>28</v>
      </c>
    </row>
    <row r="26" spans="2:4" x14ac:dyDescent="0.3">
      <c r="B26" s="4" t="s">
        <v>377</v>
      </c>
      <c r="C26" s="4">
        <v>265</v>
      </c>
    </row>
    <row r="27" spans="2:4" x14ac:dyDescent="0.3">
      <c r="B27" s="4" t="s">
        <v>378</v>
      </c>
      <c r="C27" s="4">
        <v>1</v>
      </c>
    </row>
    <row r="28" spans="2:4" x14ac:dyDescent="0.3">
      <c r="B28" s="4" t="s">
        <v>379</v>
      </c>
      <c r="C28" s="4">
        <v>23500</v>
      </c>
    </row>
    <row r="29" spans="2:4" x14ac:dyDescent="0.3">
      <c r="B29" s="4" t="s">
        <v>380</v>
      </c>
      <c r="C29" s="4">
        <v>16100</v>
      </c>
    </row>
    <row r="30" spans="2:4" x14ac:dyDescent="0.3">
      <c r="B30" s="4" t="s">
        <v>381</v>
      </c>
      <c r="C30" s="4">
        <v>12400</v>
      </c>
    </row>
    <row r="31" spans="2:4" x14ac:dyDescent="0.3">
      <c r="B31" s="4" t="s">
        <v>382</v>
      </c>
      <c r="C31" s="4">
        <v>677</v>
      </c>
    </row>
    <row r="32" spans="2:4" x14ac:dyDescent="0.3">
      <c r="B32" s="4" t="s">
        <v>383</v>
      </c>
      <c r="C32" s="4">
        <v>3170</v>
      </c>
    </row>
    <row r="33" spans="2:3" x14ac:dyDescent="0.3">
      <c r="B33" s="4" t="s">
        <v>384</v>
      </c>
      <c r="C33" s="4">
        <v>1300</v>
      </c>
    </row>
    <row r="34" spans="2:3" x14ac:dyDescent="0.3">
      <c r="B34" s="4" t="s">
        <v>385</v>
      </c>
      <c r="C34" s="4">
        <v>4800</v>
      </c>
    </row>
    <row r="35" spans="2:3" x14ac:dyDescent="0.3">
      <c r="B35" s="4" t="s">
        <v>386</v>
      </c>
      <c r="C35" s="4">
        <v>138</v>
      </c>
    </row>
    <row r="36" spans="2:3" x14ac:dyDescent="0.3">
      <c r="B36" s="4" t="s">
        <v>387</v>
      </c>
      <c r="C36" s="4">
        <v>2640</v>
      </c>
    </row>
    <row r="37" spans="2:3" x14ac:dyDescent="0.3">
      <c r="B37" s="4" t="s">
        <v>388</v>
      </c>
      <c r="C37" s="4">
        <v>1650</v>
      </c>
    </row>
    <row r="38" spans="2:3" x14ac:dyDescent="0.3">
      <c r="B38" s="4" t="s">
        <v>389</v>
      </c>
      <c r="C38" s="4">
        <v>6630</v>
      </c>
    </row>
    <row r="39" spans="2:3" x14ac:dyDescent="0.3">
      <c r="B39" s="4" t="s">
        <v>390</v>
      </c>
      <c r="C39" s="4">
        <v>11100</v>
      </c>
    </row>
    <row r="40" spans="2:3" x14ac:dyDescent="0.3">
      <c r="B40" s="4" t="s">
        <v>391</v>
      </c>
      <c r="C40" s="4">
        <v>8900</v>
      </c>
    </row>
    <row r="41" spans="2:3" x14ac:dyDescent="0.3">
      <c r="B41" s="4" t="s">
        <v>392</v>
      </c>
      <c r="C41" s="4">
        <v>9540</v>
      </c>
    </row>
    <row r="42" spans="2:3" x14ac:dyDescent="0.3">
      <c r="B42" s="4" t="s">
        <v>393</v>
      </c>
      <c r="C42" s="4">
        <v>7910</v>
      </c>
    </row>
    <row r="43" spans="2:3" x14ac:dyDescent="0.3">
      <c r="B43" s="4" t="s">
        <v>394</v>
      </c>
      <c r="C43" s="4">
        <v>3943</v>
      </c>
    </row>
    <row r="44" spans="2:3" x14ac:dyDescent="0.3">
      <c r="B44" s="4" t="s">
        <v>395</v>
      </c>
      <c r="C44" s="4">
        <v>1923</v>
      </c>
    </row>
    <row r="45" spans="2:3" x14ac:dyDescent="0.3">
      <c r="B45" s="4" t="s">
        <v>396</v>
      </c>
      <c r="C45" s="4">
        <v>1624</v>
      </c>
    </row>
    <row r="46" spans="2:3" x14ac:dyDescent="0.3">
      <c r="B46" s="4" t="s">
        <v>397</v>
      </c>
      <c r="C46" s="4">
        <v>1674</v>
      </c>
    </row>
    <row r="47" spans="2:3" x14ac:dyDescent="0.3">
      <c r="B47" s="4" t="s">
        <v>398</v>
      </c>
      <c r="C47" s="4">
        <v>1924</v>
      </c>
    </row>
    <row r="48" spans="2:3" x14ac:dyDescent="0.3">
      <c r="B48" s="4" t="s">
        <v>399</v>
      </c>
      <c r="C48" s="4">
        <v>2127</v>
      </c>
    </row>
    <row r="49" spans="2:3" x14ac:dyDescent="0.3">
      <c r="B49" s="4" t="s">
        <v>400</v>
      </c>
      <c r="C49" s="4">
        <v>2844</v>
      </c>
    </row>
    <row r="50" spans="2:3" x14ac:dyDescent="0.3">
      <c r="B50" s="4" t="s">
        <v>401</v>
      </c>
      <c r="C50" s="4">
        <v>2473</v>
      </c>
    </row>
    <row r="51" spans="2:3" x14ac:dyDescent="0.3">
      <c r="B51" s="4" t="s">
        <v>402</v>
      </c>
      <c r="C51" s="4">
        <v>2024</v>
      </c>
    </row>
    <row r="52" spans="2:3" x14ac:dyDescent="0.3">
      <c r="B52" s="4" t="s">
        <v>403</v>
      </c>
      <c r="C52" s="4">
        <v>3985</v>
      </c>
    </row>
    <row r="53" spans="2:3" x14ac:dyDescent="0.3">
      <c r="B53" s="4" t="s">
        <v>404</v>
      </c>
      <c r="C53" s="4">
        <v>2235</v>
      </c>
    </row>
    <row r="54" spans="2:3" x14ac:dyDescent="0.3">
      <c r="B54" s="4" t="s">
        <v>405</v>
      </c>
      <c r="C54" s="4">
        <v>4660</v>
      </c>
    </row>
    <row r="55" spans="2:3" x14ac:dyDescent="0.3">
      <c r="B55" s="4" t="s">
        <v>406</v>
      </c>
      <c r="C55" s="4">
        <v>10200</v>
      </c>
    </row>
    <row r="56" spans="2:3" x14ac:dyDescent="0.3">
      <c r="B56" s="4" t="s">
        <v>407</v>
      </c>
      <c r="C56" s="4">
        <v>13900</v>
      </c>
    </row>
    <row r="57" spans="2:3" x14ac:dyDescent="0.3">
      <c r="B57" s="4" t="s">
        <v>408</v>
      </c>
      <c r="C57" s="4">
        <v>5820</v>
      </c>
    </row>
    <row r="58" spans="2:3" x14ac:dyDescent="0.3">
      <c r="B58" s="4" t="s">
        <v>409</v>
      </c>
      <c r="C58" s="4">
        <v>8590</v>
      </c>
    </row>
    <row r="59" spans="2:3" x14ac:dyDescent="0.3">
      <c r="B59" s="4" t="s">
        <v>410</v>
      </c>
      <c r="C59" s="4">
        <v>7670</v>
      </c>
    </row>
    <row r="60" spans="2:3" x14ac:dyDescent="0.3">
      <c r="B60" s="4" t="s">
        <v>411</v>
      </c>
      <c r="C60" s="4">
        <v>6290</v>
      </c>
    </row>
    <row r="61" spans="2:3" x14ac:dyDescent="0.3">
      <c r="B61" s="4" t="s">
        <v>412</v>
      </c>
      <c r="C61" s="4">
        <v>1750</v>
      </c>
    </row>
    <row r="62" spans="2:3" x14ac:dyDescent="0.3">
      <c r="B62" s="4" t="s">
        <v>413</v>
      </c>
      <c r="C62" s="4">
        <v>1470</v>
      </c>
    </row>
    <row r="63" spans="2:3" x14ac:dyDescent="0.3">
      <c r="B63" s="4" t="s">
        <v>414</v>
      </c>
      <c r="C63" s="4">
        <v>1730</v>
      </c>
    </row>
    <row r="64" spans="2:3" x14ac:dyDescent="0.3">
      <c r="B64" s="4" t="s">
        <v>415</v>
      </c>
      <c r="C64" s="4">
        <v>2</v>
      </c>
    </row>
    <row r="65" spans="1:13" x14ac:dyDescent="0.3">
      <c r="B65" s="4" t="s">
        <v>416</v>
      </c>
      <c r="C65" s="4">
        <v>160</v>
      </c>
    </row>
    <row r="66" spans="1:13" x14ac:dyDescent="0.3">
      <c r="B66" s="4" t="s">
        <v>417</v>
      </c>
      <c r="C66" s="4">
        <v>1760</v>
      </c>
    </row>
    <row r="67" spans="1:13" x14ac:dyDescent="0.3">
      <c r="B67" s="4" t="s">
        <v>418</v>
      </c>
      <c r="C67" s="4">
        <v>79</v>
      </c>
    </row>
    <row r="68" spans="1:13" x14ac:dyDescent="0.3">
      <c r="B68" s="4" t="s">
        <v>419</v>
      </c>
      <c r="C68" s="4">
        <v>527</v>
      </c>
    </row>
    <row r="69" spans="1:13" x14ac:dyDescent="0.3">
      <c r="B69" s="4" t="s">
        <v>420</v>
      </c>
      <c r="C69" s="4">
        <v>782</v>
      </c>
    </row>
    <row r="70" spans="1:13" x14ac:dyDescent="0.3">
      <c r="B70" s="4" t="s">
        <v>421</v>
      </c>
      <c r="C70" s="4">
        <v>1980</v>
      </c>
    </row>
    <row r="71" spans="1:13" x14ac:dyDescent="0.3">
      <c r="B71" s="4" t="s">
        <v>422</v>
      </c>
      <c r="C71" s="4">
        <v>127</v>
      </c>
    </row>
    <row r="72" spans="1:13" x14ac:dyDescent="0.3">
      <c r="B72" s="4" t="s">
        <v>423</v>
      </c>
      <c r="C72" s="4">
        <v>525</v>
      </c>
    </row>
    <row r="73" spans="1:13" x14ac:dyDescent="0.3">
      <c r="B73" s="4" t="s">
        <v>424</v>
      </c>
      <c r="C73" s="4">
        <v>4786</v>
      </c>
    </row>
    <row r="74" spans="1:13" x14ac:dyDescent="0.3">
      <c r="B74" s="4" t="s">
        <v>425</v>
      </c>
      <c r="C74" s="4">
        <v>1130</v>
      </c>
    </row>
    <row r="75" spans="1:13" x14ac:dyDescent="0.3">
      <c r="B75" s="4" t="s">
        <v>426</v>
      </c>
      <c r="C75" s="4">
        <v>3257</v>
      </c>
    </row>
    <row r="78" spans="1:13" ht="18" x14ac:dyDescent="0.3">
      <c r="A78" s="231" t="s">
        <v>51</v>
      </c>
      <c r="B78" s="231"/>
      <c r="C78" s="231"/>
      <c r="D78" s="231"/>
      <c r="E78" s="231"/>
      <c r="F78" s="231"/>
      <c r="G78" s="231"/>
      <c r="H78" s="231"/>
      <c r="I78" s="231"/>
      <c r="J78" s="231"/>
      <c r="K78" s="231"/>
      <c r="L78" s="231"/>
      <c r="M78" s="231"/>
    </row>
    <row r="80" spans="1:13" x14ac:dyDescent="0.3">
      <c r="B80" t="s">
        <v>427</v>
      </c>
      <c r="D80" t="s">
        <v>428</v>
      </c>
    </row>
    <row r="81" spans="2:4" x14ac:dyDescent="0.3">
      <c r="B81" t="s">
        <v>429</v>
      </c>
      <c r="D81" t="s">
        <v>430</v>
      </c>
    </row>
    <row r="82" spans="2:4" x14ac:dyDescent="0.3">
      <c r="B82" t="s">
        <v>431</v>
      </c>
      <c r="D82" t="s">
        <v>432</v>
      </c>
    </row>
    <row r="83" spans="2:4" x14ac:dyDescent="0.3">
      <c r="B83" t="s">
        <v>433</v>
      </c>
      <c r="D83" t="s">
        <v>434</v>
      </c>
    </row>
    <row r="84" spans="2:4" x14ac:dyDescent="0.3">
      <c r="B84" t="s">
        <v>435</v>
      </c>
      <c r="D84" t="s">
        <v>436</v>
      </c>
    </row>
    <row r="85" spans="2:4" x14ac:dyDescent="0.3">
      <c r="B85" t="s">
        <v>437</v>
      </c>
    </row>
    <row r="86" spans="2:4" x14ac:dyDescent="0.3">
      <c r="B86" t="s">
        <v>438</v>
      </c>
    </row>
    <row r="87" spans="2:4" x14ac:dyDescent="0.3">
      <c r="B87" t="s">
        <v>439</v>
      </c>
      <c r="D87" t="s">
        <v>440</v>
      </c>
    </row>
    <row r="88" spans="2:4" x14ac:dyDescent="0.3">
      <c r="B88" t="s">
        <v>441</v>
      </c>
      <c r="D88" t="s">
        <v>81</v>
      </c>
    </row>
    <row r="89" spans="2:4" x14ac:dyDescent="0.3">
      <c r="B89" t="s">
        <v>442</v>
      </c>
      <c r="D89" t="s">
        <v>83</v>
      </c>
    </row>
    <row r="90" spans="2:4" x14ac:dyDescent="0.3">
      <c r="B90" t="s">
        <v>443</v>
      </c>
    </row>
    <row r="91" spans="2:4" x14ac:dyDescent="0.3">
      <c r="D91" t="s">
        <v>444</v>
      </c>
    </row>
    <row r="92" spans="2:4" x14ac:dyDescent="0.3">
      <c r="D92" t="s">
        <v>445</v>
      </c>
    </row>
    <row r="93" spans="2:4" x14ac:dyDescent="0.3">
      <c r="D93" t="s">
        <v>446</v>
      </c>
    </row>
    <row r="94" spans="2:4" x14ac:dyDescent="0.3">
      <c r="B94" s="16" t="s">
        <v>447</v>
      </c>
      <c r="D94" t="s">
        <v>448</v>
      </c>
    </row>
    <row r="95" spans="2:4" x14ac:dyDescent="0.3">
      <c r="B95" s="17" t="s">
        <v>449</v>
      </c>
      <c r="D95" t="s">
        <v>450</v>
      </c>
    </row>
    <row r="96" spans="2:4" x14ac:dyDescent="0.3">
      <c r="B96" s="18" t="s">
        <v>451</v>
      </c>
    </row>
    <row r="97" spans="2:4" x14ac:dyDescent="0.3">
      <c r="B97" s="17" t="s">
        <v>452</v>
      </c>
    </row>
    <row r="98" spans="2:4" x14ac:dyDescent="0.3">
      <c r="B98" s="18" t="s">
        <v>453</v>
      </c>
    </row>
    <row r="99" spans="2:4" x14ac:dyDescent="0.3">
      <c r="B99" s="17" t="s">
        <v>454</v>
      </c>
      <c r="D99" t="s">
        <v>440</v>
      </c>
    </row>
    <row r="100" spans="2:4" x14ac:dyDescent="0.3">
      <c r="B100" s="18" t="s">
        <v>455</v>
      </c>
      <c r="D100" t="s">
        <v>456</v>
      </c>
    </row>
    <row r="101" spans="2:4" ht="41.4" customHeight="1" x14ac:dyDescent="0.3">
      <c r="D101" t="s">
        <v>457</v>
      </c>
    </row>
    <row r="104" spans="2:4" ht="28.8" x14ac:dyDescent="0.3">
      <c r="B104" t="s">
        <v>458</v>
      </c>
      <c r="C104" s="1" t="s">
        <v>459</v>
      </c>
      <c r="D104" s="1" t="s">
        <v>460</v>
      </c>
    </row>
    <row r="105" spans="2:4" x14ac:dyDescent="0.3">
      <c r="B105" s="19" t="s">
        <v>461</v>
      </c>
      <c r="C105" s="20">
        <v>41</v>
      </c>
      <c r="D105" s="21" t="s">
        <v>462</v>
      </c>
    </row>
    <row r="106" spans="2:4" x14ac:dyDescent="0.3">
      <c r="B106" s="19" t="s">
        <v>463</v>
      </c>
      <c r="C106" s="20">
        <v>110</v>
      </c>
      <c r="D106" s="21" t="s">
        <v>462</v>
      </c>
    </row>
    <row r="107" spans="2:4" x14ac:dyDescent="0.3">
      <c r="B107" s="19" t="s">
        <v>464</v>
      </c>
      <c r="C107" s="20">
        <v>873</v>
      </c>
      <c r="D107">
        <v>-8432</v>
      </c>
    </row>
    <row r="108" spans="2:4" x14ac:dyDescent="0.3">
      <c r="B108" s="19" t="s">
        <v>465</v>
      </c>
      <c r="C108" s="20">
        <v>311</v>
      </c>
      <c r="D108">
        <v>-2389</v>
      </c>
    </row>
    <row r="109" spans="2:4" x14ac:dyDescent="0.3">
      <c r="B109" s="19" t="s">
        <v>466</v>
      </c>
      <c r="C109" s="20">
        <v>950</v>
      </c>
      <c r="D109">
        <v>-850</v>
      </c>
    </row>
    <row r="110" spans="2:4" x14ac:dyDescent="0.3">
      <c r="B110" s="19" t="s">
        <v>467</v>
      </c>
      <c r="C110" s="20">
        <v>120</v>
      </c>
      <c r="D110">
        <v>-260</v>
      </c>
    </row>
    <row r="111" spans="2:4" x14ac:dyDescent="0.3">
      <c r="B111" s="19" t="s">
        <v>468</v>
      </c>
      <c r="C111" s="20">
        <v>992</v>
      </c>
      <c r="D111">
        <v>-379</v>
      </c>
    </row>
    <row r="112" spans="2:4" x14ac:dyDescent="0.3">
      <c r="B112" s="19" t="s">
        <v>469</v>
      </c>
      <c r="C112" s="20">
        <v>737</v>
      </c>
      <c r="D112">
        <v>-406</v>
      </c>
    </row>
    <row r="113" spans="2:4" x14ac:dyDescent="0.3">
      <c r="B113" s="19" t="s">
        <v>470</v>
      </c>
      <c r="C113" s="20">
        <v>412</v>
      </c>
      <c r="D113">
        <v>-216</v>
      </c>
    </row>
    <row r="114" spans="2:4" x14ac:dyDescent="0.3">
      <c r="B114" s="19" t="s">
        <v>471</v>
      </c>
      <c r="C114" s="20">
        <v>374</v>
      </c>
      <c r="D114">
        <v>-212</v>
      </c>
    </row>
    <row r="115" spans="2:4" x14ac:dyDescent="0.3">
      <c r="B115" s="19" t="s">
        <v>472</v>
      </c>
      <c r="C115" s="20">
        <v>386</v>
      </c>
      <c r="D115">
        <v>-214</v>
      </c>
    </row>
    <row r="116" spans="2:4" x14ac:dyDescent="0.3">
      <c r="B116" s="19" t="s">
        <v>473</v>
      </c>
      <c r="C116" s="20">
        <v>714</v>
      </c>
    </row>
    <row r="117" spans="2:4" x14ac:dyDescent="0.3">
      <c r="B117" s="19" t="s">
        <v>474</v>
      </c>
      <c r="C117" s="20">
        <v>69</v>
      </c>
      <c r="D117">
        <v>-405</v>
      </c>
    </row>
    <row r="118" spans="2:4" x14ac:dyDescent="0.3">
      <c r="B118" s="19" t="s">
        <v>475</v>
      </c>
      <c r="C118" s="20">
        <v>269</v>
      </c>
      <c r="D118">
        <v>-638</v>
      </c>
    </row>
    <row r="119" spans="2:4" x14ac:dyDescent="0.3">
      <c r="B119" s="19" t="s">
        <v>476</v>
      </c>
      <c r="C119" s="20">
        <v>269</v>
      </c>
      <c r="D119">
        <v>-638</v>
      </c>
    </row>
    <row r="120" spans="2:4" x14ac:dyDescent="0.3">
      <c r="B120" s="19" t="s">
        <v>477</v>
      </c>
      <c r="C120" s="20">
        <v>950</v>
      </c>
      <c r="D120">
        <v>-850</v>
      </c>
    </row>
    <row r="121" spans="2:4" x14ac:dyDescent="0.3">
      <c r="B121" s="19" t="s">
        <v>478</v>
      </c>
      <c r="C121" s="20">
        <v>120</v>
      </c>
      <c r="D121">
        <v>-260</v>
      </c>
    </row>
    <row r="122" spans="2:4" x14ac:dyDescent="0.3">
      <c r="B122" s="19" t="s">
        <v>479</v>
      </c>
      <c r="C122" s="20">
        <v>992</v>
      </c>
      <c r="D122">
        <v>-379</v>
      </c>
    </row>
    <row r="123" spans="2:4" x14ac:dyDescent="0.3">
      <c r="B123" s="19" t="s">
        <v>480</v>
      </c>
      <c r="C123" s="20">
        <v>737</v>
      </c>
      <c r="D123">
        <v>-406</v>
      </c>
    </row>
    <row r="124" spans="2:4" x14ac:dyDescent="0.3">
      <c r="B124" s="19" t="s">
        <v>481</v>
      </c>
      <c r="C124" s="20">
        <v>41</v>
      </c>
      <c r="D124" t="s">
        <v>462</v>
      </c>
    </row>
    <row r="125" spans="2:4" x14ac:dyDescent="0.3">
      <c r="B125" s="19" t="s">
        <v>482</v>
      </c>
      <c r="C125" s="20">
        <v>130</v>
      </c>
      <c r="D125" t="s">
        <v>462</v>
      </c>
    </row>
    <row r="126" spans="2:4" x14ac:dyDescent="0.3">
      <c r="B126" s="19" t="s">
        <v>483</v>
      </c>
      <c r="C126" s="20">
        <v>639</v>
      </c>
      <c r="D126">
        <v>-1158</v>
      </c>
    </row>
    <row r="127" spans="2:4" x14ac:dyDescent="0.3">
      <c r="B127" s="19" t="s">
        <v>484</v>
      </c>
      <c r="C127" s="20">
        <v>496</v>
      </c>
      <c r="D127">
        <v>-849</v>
      </c>
    </row>
    <row r="128" spans="2:4" x14ac:dyDescent="0.3">
      <c r="B128" s="19" t="s">
        <v>485</v>
      </c>
      <c r="C128" s="20">
        <v>41</v>
      </c>
      <c r="D128" t="s">
        <v>462</v>
      </c>
    </row>
    <row r="129" spans="1:13" x14ac:dyDescent="0.3">
      <c r="B129" s="19" t="s">
        <v>486</v>
      </c>
      <c r="C129" s="20">
        <v>2139</v>
      </c>
      <c r="D129">
        <v>-384</v>
      </c>
    </row>
    <row r="130" spans="1:13" x14ac:dyDescent="0.3">
      <c r="B130" s="19" t="s">
        <v>487</v>
      </c>
      <c r="C130" s="20">
        <v>662</v>
      </c>
      <c r="D130">
        <v>-1741</v>
      </c>
    </row>
    <row r="131" spans="1:13" x14ac:dyDescent="0.3">
      <c r="B131" s="19" t="s">
        <v>488</v>
      </c>
      <c r="C131" s="20">
        <v>1106</v>
      </c>
      <c r="D131">
        <v>-966</v>
      </c>
    </row>
    <row r="132" spans="1:13" x14ac:dyDescent="0.3">
      <c r="B132" s="19" t="s">
        <v>489</v>
      </c>
      <c r="C132" s="20">
        <v>950</v>
      </c>
      <c r="D132">
        <v>-850</v>
      </c>
    </row>
    <row r="133" spans="1:13" x14ac:dyDescent="0.3">
      <c r="B133" s="19" t="s">
        <v>490</v>
      </c>
      <c r="C133" s="20">
        <v>120</v>
      </c>
      <c r="D133">
        <v>-260</v>
      </c>
    </row>
    <row r="134" spans="1:13" x14ac:dyDescent="0.3">
      <c r="B134" s="19" t="s">
        <v>491</v>
      </c>
      <c r="C134" s="20">
        <v>992</v>
      </c>
      <c r="D134">
        <v>-379</v>
      </c>
    </row>
    <row r="135" spans="1:13" x14ac:dyDescent="0.3">
      <c r="B135" s="19" t="s">
        <v>492</v>
      </c>
      <c r="C135" s="20">
        <v>737</v>
      </c>
      <c r="D135">
        <v>-406</v>
      </c>
    </row>
    <row r="136" spans="1:13" x14ac:dyDescent="0.3">
      <c r="B136" s="19" t="s">
        <v>493</v>
      </c>
      <c r="C136" s="20">
        <v>173</v>
      </c>
      <c r="D136">
        <v>-12</v>
      </c>
    </row>
    <row r="137" spans="1:13" x14ac:dyDescent="0.3">
      <c r="B137" s="19" t="s">
        <v>494</v>
      </c>
      <c r="C137" s="20">
        <v>692</v>
      </c>
      <c r="D137">
        <v>-226</v>
      </c>
    </row>
    <row r="138" spans="1:13" x14ac:dyDescent="0.3">
      <c r="B138" s="19" t="s">
        <v>495</v>
      </c>
      <c r="C138" s="20">
        <v>45</v>
      </c>
      <c r="D138">
        <v>-126</v>
      </c>
    </row>
    <row r="139" spans="1:13" x14ac:dyDescent="0.3">
      <c r="B139" s="19" t="s">
        <v>496</v>
      </c>
      <c r="C139" s="20">
        <v>140</v>
      </c>
      <c r="D139">
        <v>-26</v>
      </c>
    </row>
    <row r="140" spans="1:13" x14ac:dyDescent="0.3">
      <c r="B140" s="19" t="s">
        <v>497</v>
      </c>
      <c r="C140" s="20">
        <f>C137</f>
        <v>692</v>
      </c>
    </row>
    <row r="141" spans="1:13" x14ac:dyDescent="0.3">
      <c r="B141" s="19" t="s">
        <v>498</v>
      </c>
      <c r="C141" s="20">
        <v>1995</v>
      </c>
      <c r="D141">
        <v>-1537</v>
      </c>
    </row>
    <row r="142" spans="1:13" x14ac:dyDescent="0.3">
      <c r="B142" s="19" t="s">
        <v>499</v>
      </c>
      <c r="C142" s="20">
        <v>1995</v>
      </c>
      <c r="D142">
        <v>-1537</v>
      </c>
    </row>
    <row r="143" spans="1:13" x14ac:dyDescent="0.3">
      <c r="B143" s="19" t="s">
        <v>500</v>
      </c>
      <c r="C143" s="20">
        <v>1995</v>
      </c>
      <c r="D143">
        <v>-1537</v>
      </c>
    </row>
    <row r="144" spans="1:13" s="5" customFormat="1" x14ac:dyDescent="0.3">
      <c r="A144"/>
      <c r="B144" s="19" t="s">
        <v>501</v>
      </c>
      <c r="C144" s="20">
        <v>1995</v>
      </c>
      <c r="D144">
        <v>-1537</v>
      </c>
      <c r="E144"/>
      <c r="F144"/>
      <c r="G144"/>
      <c r="H144"/>
      <c r="I144"/>
      <c r="J144"/>
      <c r="K144"/>
      <c r="L144"/>
      <c r="M144"/>
    </row>
    <row r="145" spans="1:13" s="5" customFormat="1" x14ac:dyDescent="0.3">
      <c r="A145"/>
      <c r="B145"/>
      <c r="C145"/>
      <c r="D145"/>
      <c r="E145"/>
      <c r="F145"/>
      <c r="G145"/>
      <c r="H145"/>
      <c r="I145"/>
      <c r="J145"/>
      <c r="K145"/>
      <c r="L145"/>
      <c r="M145"/>
    </row>
    <row r="146" spans="1:13" s="5" customFormat="1" ht="18" x14ac:dyDescent="0.2">
      <c r="A146" s="231" t="s">
        <v>61</v>
      </c>
      <c r="B146" s="231"/>
      <c r="C146" s="231"/>
      <c r="D146" s="231"/>
      <c r="E146" s="231"/>
      <c r="F146" s="231"/>
      <c r="G146" s="231"/>
      <c r="H146" s="231"/>
      <c r="I146" s="231"/>
      <c r="J146" s="231"/>
      <c r="K146" s="231"/>
      <c r="L146" s="231"/>
      <c r="M146" s="231"/>
    </row>
    <row r="147" spans="1:13" s="5" customFormat="1" ht="11.4" x14ac:dyDescent="0.2"/>
    <row r="148" spans="1:13" s="5" customFormat="1" ht="12" x14ac:dyDescent="0.25">
      <c r="C148" s="111" t="s">
        <v>303</v>
      </c>
      <c r="E148" s="5" t="s">
        <v>502</v>
      </c>
    </row>
    <row r="149" spans="1:13" s="5" customFormat="1" ht="11.4" x14ac:dyDescent="0.2">
      <c r="C149" s="112" t="s">
        <v>305</v>
      </c>
      <c r="E149" s="5" t="s">
        <v>81</v>
      </c>
    </row>
    <row r="150" spans="1:13" s="5" customFormat="1" ht="11.4" x14ac:dyDescent="0.2">
      <c r="C150" s="112" t="s">
        <v>307</v>
      </c>
      <c r="E150" s="5" t="s">
        <v>83</v>
      </c>
    </row>
    <row r="151" spans="1:13" s="5" customFormat="1" ht="11.4" x14ac:dyDescent="0.2">
      <c r="C151" s="112" t="s">
        <v>309</v>
      </c>
    </row>
    <row r="152" spans="1:13" s="5" customFormat="1" ht="11.4" x14ac:dyDescent="0.2">
      <c r="C152" s="112" t="s">
        <v>311</v>
      </c>
    </row>
    <row r="153" spans="1:13" s="5" customFormat="1" ht="11.4" x14ac:dyDescent="0.2">
      <c r="C153" s="112" t="s">
        <v>313</v>
      </c>
    </row>
    <row r="154" spans="1:13" s="5" customFormat="1" ht="11.4" x14ac:dyDescent="0.2">
      <c r="C154" s="28"/>
    </row>
    <row r="155" spans="1:13" s="5" customFormat="1" ht="11.4" x14ac:dyDescent="0.2"/>
    <row r="156" spans="1:13" s="5" customFormat="1" ht="12" x14ac:dyDescent="0.25">
      <c r="C156" s="29" t="s">
        <v>503</v>
      </c>
    </row>
    <row r="157" spans="1:13" s="5" customFormat="1" ht="11.4" x14ac:dyDescent="0.2">
      <c r="C157" s="28" t="s">
        <v>504</v>
      </c>
    </row>
    <row r="158" spans="1:13" s="5" customFormat="1" ht="11.4" x14ac:dyDescent="0.2">
      <c r="C158" s="28" t="s">
        <v>159</v>
      </c>
    </row>
    <row r="159" spans="1:13" s="5" customFormat="1" ht="11.4" x14ac:dyDescent="0.2"/>
    <row r="160" spans="1:13" s="5" customFormat="1" ht="12" x14ac:dyDescent="0.25">
      <c r="C160" s="22" t="s">
        <v>505</v>
      </c>
    </row>
    <row r="161" spans="1:13" s="5" customFormat="1" ht="11.4" x14ac:dyDescent="0.2">
      <c r="C161" s="28" t="s">
        <v>506</v>
      </c>
    </row>
    <row r="162" spans="1:13" s="5" customFormat="1" ht="11.4" x14ac:dyDescent="0.2">
      <c r="C162" s="28" t="s">
        <v>507</v>
      </c>
    </row>
    <row r="163" spans="1:13" s="5" customFormat="1" ht="11.4" x14ac:dyDescent="0.2">
      <c r="C163" s="28" t="s">
        <v>508</v>
      </c>
    </row>
    <row r="164" spans="1:13" s="5" customFormat="1" ht="11.4" x14ac:dyDescent="0.2"/>
    <row r="165" spans="1:13" s="5" customFormat="1" ht="12" x14ac:dyDescent="0.25">
      <c r="C165" s="29" t="s">
        <v>509</v>
      </c>
    </row>
    <row r="166" spans="1:13" s="5" customFormat="1" ht="11.4" x14ac:dyDescent="0.2">
      <c r="C166" s="28" t="s">
        <v>510</v>
      </c>
    </row>
    <row r="167" spans="1:13" s="5" customFormat="1" ht="11.4" x14ac:dyDescent="0.2">
      <c r="C167" s="28" t="s">
        <v>511</v>
      </c>
    </row>
    <row r="168" spans="1:13" s="5" customFormat="1" ht="11.4" x14ac:dyDescent="0.2"/>
    <row r="169" spans="1:13" x14ac:dyDescent="0.3">
      <c r="A169" s="5"/>
      <c r="B169" s="5"/>
      <c r="C169" s="29" t="s">
        <v>512</v>
      </c>
      <c r="D169" s="5"/>
      <c r="E169" s="5"/>
      <c r="F169" s="5"/>
      <c r="G169" s="5"/>
      <c r="H169" s="5"/>
      <c r="I169" s="5"/>
      <c r="J169" s="5"/>
      <c r="K169" s="5"/>
      <c r="L169" s="5"/>
      <c r="M169" s="5"/>
    </row>
    <row r="170" spans="1:13" x14ac:dyDescent="0.3">
      <c r="A170" s="5"/>
      <c r="B170" s="5"/>
      <c r="C170" s="28" t="s">
        <v>513</v>
      </c>
      <c r="D170" s="5"/>
      <c r="E170" s="5"/>
      <c r="F170" s="5"/>
      <c r="G170" s="5"/>
      <c r="H170" s="5"/>
      <c r="I170" s="5"/>
      <c r="J170" s="5"/>
      <c r="K170" s="5"/>
      <c r="L170" s="5"/>
      <c r="M170" s="5"/>
    </row>
    <row r="171" spans="1:13" x14ac:dyDescent="0.3">
      <c r="A171" s="5"/>
      <c r="B171" s="5"/>
      <c r="C171" s="28" t="s">
        <v>457</v>
      </c>
      <c r="D171" s="5"/>
      <c r="E171" s="5"/>
      <c r="F171" s="5"/>
      <c r="G171" s="5"/>
      <c r="H171" s="5"/>
      <c r="I171" s="5"/>
      <c r="J171" s="5"/>
      <c r="K171" s="5"/>
      <c r="L171" s="5"/>
      <c r="M171" s="5"/>
    </row>
    <row r="172" spans="1:13" x14ac:dyDescent="0.3">
      <c r="B172" s="27" t="s">
        <v>304</v>
      </c>
      <c r="C172" s="5"/>
      <c r="D172" s="5"/>
      <c r="E172" s="5"/>
      <c r="F172" s="5"/>
      <c r="G172" s="5"/>
    </row>
    <row r="173" spans="1:13" x14ac:dyDescent="0.3">
      <c r="B173" s="28" t="s">
        <v>306</v>
      </c>
      <c r="C173" s="28" t="s">
        <v>514</v>
      </c>
      <c r="D173" s="28" t="s">
        <v>515</v>
      </c>
      <c r="E173" s="28" t="s">
        <v>516</v>
      </c>
      <c r="F173" s="28">
        <f>1.16</f>
        <v>1.1599999999999999</v>
      </c>
      <c r="G173" s="5"/>
      <c r="H173" s="5" t="s">
        <v>517</v>
      </c>
    </row>
    <row r="174" spans="1:13" x14ac:dyDescent="0.3">
      <c r="B174" s="28" t="s">
        <v>308</v>
      </c>
      <c r="C174" s="28" t="s">
        <v>514</v>
      </c>
      <c r="D174" s="28" t="s">
        <v>515</v>
      </c>
      <c r="E174" s="28" t="s">
        <v>516</v>
      </c>
      <c r="F174" s="28">
        <v>0.77300000000000002</v>
      </c>
      <c r="G174" s="5" t="s">
        <v>518</v>
      </c>
      <c r="H174">
        <f>'Innovation Bureaux'!B34</f>
        <v>0</v>
      </c>
    </row>
    <row r="175" spans="1:13" x14ac:dyDescent="0.3">
      <c r="B175" s="28" t="s">
        <v>310</v>
      </c>
      <c r="C175" s="28" t="s">
        <v>514</v>
      </c>
      <c r="D175" s="28" t="s">
        <v>515</v>
      </c>
      <c r="E175" s="28" t="s">
        <v>516</v>
      </c>
      <c r="F175" s="28">
        <f>0.813</f>
        <v>0.81299999999999994</v>
      </c>
      <c r="G175" s="5"/>
      <c r="H175">
        <f>ROUNDUP(0.15*H174+IF(H174&gt;200,0.1*(H174-200),0)+IF(H174&gt;400,0.05*(H174-400),0),0)</f>
        <v>0</v>
      </c>
    </row>
    <row r="176" spans="1:13" x14ac:dyDescent="0.3">
      <c r="B176" s="28" t="s">
        <v>312</v>
      </c>
      <c r="C176" s="28" t="s">
        <v>514</v>
      </c>
      <c r="D176" s="28" t="s">
        <v>515</v>
      </c>
      <c r="E176" s="28" t="s">
        <v>516</v>
      </c>
      <c r="F176" s="28">
        <f>0.826/3.5</f>
        <v>0.23599999999999999</v>
      </c>
      <c r="G176" s="5"/>
      <c r="H176" s="5" t="s">
        <v>519</v>
      </c>
    </row>
    <row r="177" spans="2:8" x14ac:dyDescent="0.3">
      <c r="B177" s="28" t="s">
        <v>314</v>
      </c>
      <c r="C177" s="28" t="s">
        <v>520</v>
      </c>
      <c r="D177" s="28" t="s">
        <v>515</v>
      </c>
      <c r="E177" s="28" t="s">
        <v>516</v>
      </c>
      <c r="F177" s="28">
        <v>0.223</v>
      </c>
      <c r="G177" s="5" t="s">
        <v>521</v>
      </c>
      <c r="H177">
        <f>'Innovation Bureaux'!B31</f>
        <v>0</v>
      </c>
    </row>
    <row r="178" spans="2:8" x14ac:dyDescent="0.3">
      <c r="B178" s="28" t="s">
        <v>315</v>
      </c>
      <c r="C178" s="28" t="s">
        <v>520</v>
      </c>
      <c r="D178" s="28" t="s">
        <v>515</v>
      </c>
      <c r="E178" s="28" t="s">
        <v>516</v>
      </c>
      <c r="F178" s="28">
        <v>0.21199999999999999</v>
      </c>
      <c r="G178" s="5"/>
      <c r="H178">
        <f>ROUNDUP(0.15*H177+IF(H177&gt;200,0.1*(H177-200),0)+IF(H177&gt;400,0.05*(H177-400),0),0)</f>
        <v>0</v>
      </c>
    </row>
    <row r="179" spans="2:8" x14ac:dyDescent="0.3">
      <c r="B179" s="28" t="s">
        <v>316</v>
      </c>
      <c r="C179" s="28" t="s">
        <v>520</v>
      </c>
      <c r="D179" s="28" t="s">
        <v>515</v>
      </c>
      <c r="E179" s="28" t="s">
        <v>516</v>
      </c>
      <c r="F179" s="28">
        <v>0.218</v>
      </c>
      <c r="G179" s="5"/>
    </row>
    <row r="180" spans="2:8" x14ac:dyDescent="0.3">
      <c r="B180" s="28" t="s">
        <v>317</v>
      </c>
      <c r="C180" s="28" t="s">
        <v>520</v>
      </c>
      <c r="D180" s="28" t="s">
        <v>515</v>
      </c>
      <c r="E180" s="28" t="s">
        <v>516</v>
      </c>
      <c r="F180" s="28">
        <v>0.10299999999999999</v>
      </c>
      <c r="G180" s="5"/>
    </row>
    <row r="181" spans="2:8" x14ac:dyDescent="0.3">
      <c r="B181" s="28" t="s">
        <v>318</v>
      </c>
      <c r="C181" s="28" t="s">
        <v>520</v>
      </c>
      <c r="D181" s="28" t="s">
        <v>515</v>
      </c>
      <c r="E181" s="28" t="s">
        <v>516</v>
      </c>
      <c r="F181" s="28">
        <v>7.3300000000000004E-2</v>
      </c>
      <c r="G181" s="5"/>
    </row>
    <row r="182" spans="2:8" x14ac:dyDescent="0.3">
      <c r="B182" s="28" t="s">
        <v>319</v>
      </c>
      <c r="C182" s="28" t="s">
        <v>520</v>
      </c>
      <c r="D182" s="28" t="s">
        <v>515</v>
      </c>
      <c r="E182" s="28" t="s">
        <v>516</v>
      </c>
      <c r="F182" s="28">
        <v>0.217</v>
      </c>
      <c r="G182" s="5"/>
    </row>
    <row r="183" spans="2:8" x14ac:dyDescent="0.3">
      <c r="B183" s="28" t="s">
        <v>320</v>
      </c>
      <c r="C183" s="28" t="s">
        <v>520</v>
      </c>
      <c r="D183" s="28" t="s">
        <v>515</v>
      </c>
      <c r="E183" s="28" t="s">
        <v>516</v>
      </c>
      <c r="F183" s="28">
        <v>0.23200000000000001</v>
      </c>
      <c r="G183" s="5"/>
    </row>
    <row r="184" spans="2:8" x14ac:dyDescent="0.3">
      <c r="B184" s="28" t="s">
        <v>321</v>
      </c>
      <c r="C184" s="28" t="s">
        <v>520</v>
      </c>
      <c r="D184" s="28" t="s">
        <v>515</v>
      </c>
      <c r="E184" s="28" t="s">
        <v>516</v>
      </c>
      <c r="F184" s="28">
        <v>0.255</v>
      </c>
      <c r="G184" s="5"/>
    </row>
    <row r="185" spans="2:8" x14ac:dyDescent="0.3">
      <c r="B185" s="28" t="s">
        <v>322</v>
      </c>
      <c r="C185" s="28" t="s">
        <v>520</v>
      </c>
      <c r="D185" s="28" t="s">
        <v>515</v>
      </c>
      <c r="E185" s="28" t="s">
        <v>516</v>
      </c>
      <c r="F185" s="28">
        <v>7.6300000000000007E-2</v>
      </c>
      <c r="G185" s="5"/>
    </row>
    <row r="186" spans="2:8" x14ac:dyDescent="0.3">
      <c r="B186" s="28" t="s">
        <v>323</v>
      </c>
      <c r="C186" s="28" t="s">
        <v>520</v>
      </c>
      <c r="D186" s="28" t="s">
        <v>515</v>
      </c>
      <c r="E186" s="28" t="s">
        <v>516</v>
      </c>
      <c r="F186" s="28">
        <v>0.191</v>
      </c>
      <c r="G186" s="5"/>
    </row>
    <row r="187" spans="2:8" x14ac:dyDescent="0.3">
      <c r="B187" s="28" t="s">
        <v>324</v>
      </c>
      <c r="C187" s="28" t="s">
        <v>520</v>
      </c>
      <c r="D187" s="28" t="s">
        <v>515</v>
      </c>
      <c r="E187" s="28" t="s">
        <v>516</v>
      </c>
      <c r="F187" s="28">
        <v>7.6300000000000007E-2</v>
      </c>
      <c r="G187" s="5"/>
    </row>
    <row r="188" spans="2:8" x14ac:dyDescent="0.3">
      <c r="B188" s="28" t="s">
        <v>325</v>
      </c>
      <c r="C188" s="28" t="s">
        <v>522</v>
      </c>
      <c r="D188" s="28" t="s">
        <v>515</v>
      </c>
      <c r="E188" s="28" t="s">
        <v>516</v>
      </c>
      <c r="F188" s="28">
        <v>0.14699999999999999</v>
      </c>
      <c r="G188" s="5"/>
    </row>
    <row r="189" spans="2:8" x14ac:dyDescent="0.3">
      <c r="B189" s="28" t="s">
        <v>326</v>
      </c>
      <c r="C189" s="28" t="s">
        <v>522</v>
      </c>
      <c r="D189" s="28" t="s">
        <v>515</v>
      </c>
      <c r="E189" s="28" t="s">
        <v>516</v>
      </c>
      <c r="F189" s="28">
        <v>0.151</v>
      </c>
      <c r="G189" s="5"/>
    </row>
    <row r="190" spans="2:8" x14ac:dyDescent="0.3">
      <c r="B190" s="28" t="s">
        <v>327</v>
      </c>
      <c r="C190" s="28" t="s">
        <v>522</v>
      </c>
      <c r="D190" s="28" t="s">
        <v>515</v>
      </c>
      <c r="E190" s="28" t="s">
        <v>516</v>
      </c>
      <c r="F190" s="28">
        <v>0.20200000000000001</v>
      </c>
      <c r="G190" s="5"/>
    </row>
    <row r="191" spans="2:8" x14ac:dyDescent="0.3">
      <c r="B191" s="28" t="s">
        <v>328</v>
      </c>
      <c r="C191" s="28" t="s">
        <v>522</v>
      </c>
      <c r="D191" s="28" t="s">
        <v>515</v>
      </c>
      <c r="E191" s="28" t="s">
        <v>516</v>
      </c>
      <c r="F191" s="28">
        <v>2.7399999999999998E-3</v>
      </c>
      <c r="G191" s="5"/>
    </row>
    <row r="192" spans="2:8" x14ac:dyDescent="0.3">
      <c r="B192" s="28" t="s">
        <v>329</v>
      </c>
      <c r="C192" s="28" t="s">
        <v>522</v>
      </c>
      <c r="D192" s="28" t="s">
        <v>515</v>
      </c>
      <c r="E192" s="28" t="s">
        <v>516</v>
      </c>
      <c r="F192" s="28">
        <v>3.29E-3</v>
      </c>
      <c r="G192" s="5"/>
    </row>
    <row r="193" spans="2:7" x14ac:dyDescent="0.3">
      <c r="B193" s="28" t="s">
        <v>330</v>
      </c>
      <c r="C193" s="28" t="s">
        <v>522</v>
      </c>
      <c r="D193" s="28" t="s">
        <v>515</v>
      </c>
      <c r="E193" s="28" t="s">
        <v>516</v>
      </c>
      <c r="F193" s="28">
        <v>5.0299999999999997E-3</v>
      </c>
      <c r="G193" s="5"/>
    </row>
    <row r="194" spans="2:7" x14ac:dyDescent="0.3">
      <c r="B194" s="28" t="s">
        <v>331</v>
      </c>
      <c r="C194" s="28" t="s">
        <v>522</v>
      </c>
      <c r="D194" s="28" t="s">
        <v>515</v>
      </c>
      <c r="E194" s="28" t="s">
        <v>516</v>
      </c>
      <c r="F194" s="28">
        <v>7.28E-3</v>
      </c>
      <c r="G194" s="5"/>
    </row>
    <row r="195" spans="2:7" x14ac:dyDescent="0.3">
      <c r="B195" s="28" t="s">
        <v>332</v>
      </c>
      <c r="C195" s="28" t="s">
        <v>522</v>
      </c>
      <c r="D195" s="28" t="s">
        <v>515</v>
      </c>
      <c r="E195" s="28" t="s">
        <v>516</v>
      </c>
      <c r="F195" s="28">
        <v>2.9600000000000001E-2</v>
      </c>
      <c r="G195" s="5"/>
    </row>
    <row r="196" spans="2:7" x14ac:dyDescent="0.3">
      <c r="B196" s="28" t="s">
        <v>333</v>
      </c>
      <c r="C196" s="28" t="s">
        <v>522</v>
      </c>
      <c r="D196" s="28" t="s">
        <v>515</v>
      </c>
      <c r="E196" s="28" t="s">
        <v>516</v>
      </c>
      <c r="F196" s="28">
        <v>2.3600000000000001E-3</v>
      </c>
      <c r="G196" s="5"/>
    </row>
    <row r="197" spans="2:7" x14ac:dyDescent="0.3">
      <c r="B197" s="28" t="s">
        <v>334</v>
      </c>
      <c r="C197" s="28" t="s">
        <v>522</v>
      </c>
      <c r="D197" s="28" t="s">
        <v>515</v>
      </c>
      <c r="E197" s="28" t="s">
        <v>516</v>
      </c>
      <c r="F197" s="28">
        <v>2.6800000000000001E-3</v>
      </c>
      <c r="G197" s="5"/>
    </row>
    <row r="198" spans="2:7" x14ac:dyDescent="0.3">
      <c r="B198" s="5"/>
      <c r="C198" s="5"/>
      <c r="D198" s="5"/>
      <c r="E198" s="5"/>
      <c r="F198" s="5"/>
      <c r="G198" s="5"/>
    </row>
    <row r="199" spans="2:7" x14ac:dyDescent="0.3">
      <c r="B199" s="5"/>
      <c r="C199" s="5"/>
      <c r="D199" s="5"/>
      <c r="E199" s="5"/>
      <c r="F199" s="5"/>
      <c r="G199" s="5"/>
    </row>
    <row r="200" spans="2:7" x14ac:dyDescent="0.3">
      <c r="B200" s="5"/>
      <c r="C200" s="5"/>
      <c r="D200" s="5"/>
      <c r="E200" s="5"/>
      <c r="F200" s="5"/>
      <c r="G200" s="5"/>
    </row>
    <row r="201" spans="2:7" x14ac:dyDescent="0.3">
      <c r="B201" s="5"/>
      <c r="C201" s="5"/>
      <c r="D201" s="5"/>
      <c r="E201" s="5"/>
      <c r="F201" s="5"/>
      <c r="G201" s="5"/>
    </row>
    <row r="202" spans="2:7" x14ac:dyDescent="0.3">
      <c r="B202" s="5" t="s">
        <v>158</v>
      </c>
      <c r="C202" s="5" t="s">
        <v>523</v>
      </c>
      <c r="D202" s="28" t="s">
        <v>515</v>
      </c>
      <c r="E202" s="28" t="s">
        <v>516</v>
      </c>
      <c r="F202" s="5">
        <v>6.29</v>
      </c>
      <c r="G202" s="5"/>
    </row>
    <row r="203" spans="2:7" x14ac:dyDescent="0.3">
      <c r="B203" s="5" t="s">
        <v>160</v>
      </c>
      <c r="C203" s="5" t="s">
        <v>523</v>
      </c>
      <c r="D203" s="28" t="s">
        <v>515</v>
      </c>
      <c r="E203" s="28" t="s">
        <v>516</v>
      </c>
      <c r="F203" s="5">
        <v>1.35</v>
      </c>
      <c r="G203" s="5"/>
    </row>
    <row r="204" spans="2:7" x14ac:dyDescent="0.3">
      <c r="B204" s="5" t="s">
        <v>159</v>
      </c>
      <c r="C204" s="5" t="s">
        <v>523</v>
      </c>
      <c r="D204" s="28" t="s">
        <v>515</v>
      </c>
      <c r="E204" s="28" t="s">
        <v>516</v>
      </c>
      <c r="F204" s="5">
        <v>0.51</v>
      </c>
      <c r="G204" s="5"/>
    </row>
    <row r="205" spans="2:7" x14ac:dyDescent="0.3">
      <c r="B205" s="5"/>
      <c r="C205" s="5"/>
      <c r="D205" s="5"/>
      <c r="E205" s="5"/>
      <c r="F205" s="5"/>
      <c r="G205" s="5"/>
    </row>
    <row r="206" spans="2:7" x14ac:dyDescent="0.3">
      <c r="B206" s="5" t="s">
        <v>506</v>
      </c>
      <c r="C206" s="5" t="s">
        <v>524</v>
      </c>
      <c r="D206" s="352" t="s">
        <v>525</v>
      </c>
      <c r="E206" s="352"/>
      <c r="F206" s="5">
        <v>5.07</v>
      </c>
      <c r="G206" s="5"/>
    </row>
    <row r="207" spans="2:7" x14ac:dyDescent="0.3">
      <c r="B207" s="5" t="s">
        <v>507</v>
      </c>
      <c r="C207" s="5" t="s">
        <v>524</v>
      </c>
      <c r="D207" s="352" t="s">
        <v>526</v>
      </c>
      <c r="E207" s="352"/>
      <c r="F207" s="5">
        <v>2.15</v>
      </c>
      <c r="G207" s="5"/>
    </row>
    <row r="208" spans="2:7" x14ac:dyDescent="0.3">
      <c r="B208" s="5" t="s">
        <v>508</v>
      </c>
      <c r="C208" s="5" t="s">
        <v>524</v>
      </c>
      <c r="D208" s="352" t="s">
        <v>525</v>
      </c>
      <c r="E208" s="352"/>
      <c r="F208" s="5">
        <v>0.78</v>
      </c>
      <c r="G208" s="5"/>
    </row>
    <row r="210" spans="1:13" ht="23.4" x14ac:dyDescent="0.3">
      <c r="A210" s="230" t="s">
        <v>190</v>
      </c>
      <c r="B210" s="230"/>
      <c r="C210" s="230"/>
      <c r="D210" s="230"/>
      <c r="E210" s="230"/>
      <c r="F210" s="230"/>
      <c r="G210" s="230"/>
      <c r="H210" s="230"/>
      <c r="I210" s="230"/>
      <c r="J210" s="230"/>
      <c r="K210" s="230"/>
      <c r="L210" s="230"/>
      <c r="M210" s="230"/>
    </row>
    <row r="212" spans="1:13" x14ac:dyDescent="0.3">
      <c r="B212" s="30" t="s">
        <v>527</v>
      </c>
      <c r="C212" s="5"/>
      <c r="D212" s="5"/>
      <c r="E212" s="5"/>
      <c r="F212" s="5"/>
      <c r="G212" s="5"/>
      <c r="H212" t="s">
        <v>528</v>
      </c>
    </row>
    <row r="213" spans="1:13" x14ac:dyDescent="0.3">
      <c r="B213" s="30"/>
      <c r="C213" s="22" t="s">
        <v>93</v>
      </c>
      <c r="D213" s="22" t="s">
        <v>529</v>
      </c>
      <c r="E213" s="22" t="s">
        <v>530</v>
      </c>
      <c r="F213" s="22" t="s">
        <v>531</v>
      </c>
      <c r="G213" s="22"/>
      <c r="H213">
        <v>0</v>
      </c>
    </row>
    <row r="214" spans="1:13" x14ac:dyDescent="0.3">
      <c r="B214" s="5" t="s">
        <v>314</v>
      </c>
      <c r="C214" s="5" t="s">
        <v>520</v>
      </c>
      <c r="D214" s="5" t="s">
        <v>515</v>
      </c>
      <c r="E214" s="5" t="s">
        <v>516</v>
      </c>
      <c r="F214" s="5">
        <v>0.223</v>
      </c>
      <c r="G214" s="5"/>
      <c r="H214">
        <v>1</v>
      </c>
    </row>
    <row r="215" spans="1:13" x14ac:dyDescent="0.3">
      <c r="B215" s="5" t="s">
        <v>315</v>
      </c>
      <c r="C215" s="5" t="s">
        <v>520</v>
      </c>
      <c r="D215" s="5" t="s">
        <v>515</v>
      </c>
      <c r="E215" s="5" t="s">
        <v>516</v>
      </c>
      <c r="F215" s="5">
        <v>0.21199999999999999</v>
      </c>
      <c r="G215" s="5"/>
      <c r="H215">
        <v>2</v>
      </c>
    </row>
    <row r="216" spans="1:13" x14ac:dyDescent="0.3">
      <c r="B216" s="5" t="s">
        <v>316</v>
      </c>
      <c r="C216" s="5" t="s">
        <v>520</v>
      </c>
      <c r="D216" s="5" t="s">
        <v>515</v>
      </c>
      <c r="E216" s="5" t="s">
        <v>516</v>
      </c>
      <c r="F216" s="5">
        <v>0.218</v>
      </c>
      <c r="G216" s="5"/>
      <c r="H216">
        <v>3</v>
      </c>
    </row>
    <row r="217" spans="1:13" x14ac:dyDescent="0.3">
      <c r="B217" s="5" t="s">
        <v>317</v>
      </c>
      <c r="C217" s="5" t="s">
        <v>520</v>
      </c>
      <c r="D217" s="5" t="s">
        <v>515</v>
      </c>
      <c r="E217" s="5" t="s">
        <v>516</v>
      </c>
      <c r="F217" s="5">
        <v>0.10299999999999999</v>
      </c>
      <c r="G217" s="5"/>
    </row>
    <row r="218" spans="1:13" x14ac:dyDescent="0.3">
      <c r="B218" s="5" t="s">
        <v>318</v>
      </c>
      <c r="C218" s="5" t="s">
        <v>520</v>
      </c>
      <c r="D218" s="5" t="s">
        <v>515</v>
      </c>
      <c r="E218" s="5" t="s">
        <v>516</v>
      </c>
      <c r="F218" s="5">
        <v>7.3300000000000004E-2</v>
      </c>
      <c r="G218" s="5"/>
    </row>
    <row r="219" spans="1:13" x14ac:dyDescent="0.3">
      <c r="B219" s="5" t="s">
        <v>319</v>
      </c>
      <c r="C219" s="5" t="s">
        <v>520</v>
      </c>
      <c r="D219" s="5" t="s">
        <v>515</v>
      </c>
      <c r="E219" s="5" t="s">
        <v>516</v>
      </c>
      <c r="F219" s="5">
        <v>0.217</v>
      </c>
      <c r="G219" s="5"/>
    </row>
    <row r="220" spans="1:13" x14ac:dyDescent="0.3">
      <c r="B220" s="5" t="s">
        <v>320</v>
      </c>
      <c r="C220" s="5" t="s">
        <v>520</v>
      </c>
      <c r="D220" s="5" t="s">
        <v>515</v>
      </c>
      <c r="E220" s="5" t="s">
        <v>516</v>
      </c>
      <c r="F220" s="5">
        <v>0.23200000000000001</v>
      </c>
      <c r="G220" s="5"/>
    </row>
    <row r="221" spans="1:13" x14ac:dyDescent="0.3">
      <c r="B221" s="5" t="s">
        <v>321</v>
      </c>
      <c r="C221" s="5" t="s">
        <v>520</v>
      </c>
      <c r="D221" s="5" t="s">
        <v>515</v>
      </c>
      <c r="E221" s="5" t="s">
        <v>516</v>
      </c>
      <c r="F221" s="5">
        <v>0.255</v>
      </c>
      <c r="G221" s="5"/>
    </row>
    <row r="222" spans="1:13" x14ac:dyDescent="0.3">
      <c r="B222" s="5" t="s">
        <v>322</v>
      </c>
      <c r="C222" s="5" t="s">
        <v>520</v>
      </c>
      <c r="D222" s="5" t="s">
        <v>515</v>
      </c>
      <c r="E222" s="5" t="s">
        <v>516</v>
      </c>
      <c r="F222" s="5">
        <v>7.6300000000000007E-2</v>
      </c>
      <c r="G222" s="5"/>
    </row>
    <row r="223" spans="1:13" x14ac:dyDescent="0.3">
      <c r="B223" s="5" t="s">
        <v>323</v>
      </c>
      <c r="C223" s="5" t="s">
        <v>520</v>
      </c>
      <c r="D223" s="5" t="s">
        <v>515</v>
      </c>
      <c r="E223" s="5" t="s">
        <v>516</v>
      </c>
      <c r="F223" s="5">
        <v>0.191</v>
      </c>
      <c r="G223" s="5"/>
    </row>
    <row r="224" spans="1:13" x14ac:dyDescent="0.3">
      <c r="B224" s="5" t="s">
        <v>324</v>
      </c>
      <c r="C224" s="5" t="s">
        <v>520</v>
      </c>
      <c r="D224" s="5" t="s">
        <v>515</v>
      </c>
      <c r="E224" s="5" t="s">
        <v>516</v>
      </c>
      <c r="F224" s="5">
        <v>7.6300000000000007E-2</v>
      </c>
      <c r="G224" s="5"/>
    </row>
    <row r="225" spans="1:10" x14ac:dyDescent="0.3">
      <c r="B225" s="5" t="s">
        <v>325</v>
      </c>
      <c r="C225" s="5" t="s">
        <v>522</v>
      </c>
      <c r="D225" s="5" t="s">
        <v>515</v>
      </c>
      <c r="E225" s="5" t="s">
        <v>516</v>
      </c>
      <c r="F225" s="5">
        <v>0.14699999999999999</v>
      </c>
      <c r="G225" s="5"/>
    </row>
    <row r="226" spans="1:10" x14ac:dyDescent="0.3">
      <c r="B226" s="5" t="s">
        <v>326</v>
      </c>
      <c r="C226" s="5" t="s">
        <v>522</v>
      </c>
      <c r="D226" s="5" t="s">
        <v>515</v>
      </c>
      <c r="E226" s="5" t="s">
        <v>516</v>
      </c>
      <c r="F226" s="5">
        <v>0.151</v>
      </c>
      <c r="G226" s="5"/>
    </row>
    <row r="227" spans="1:10" x14ac:dyDescent="0.3">
      <c r="B227" s="5" t="s">
        <v>327</v>
      </c>
      <c r="C227" s="5" t="s">
        <v>522</v>
      </c>
      <c r="D227" s="5" t="s">
        <v>515</v>
      </c>
      <c r="E227" s="5" t="s">
        <v>516</v>
      </c>
      <c r="F227" s="5">
        <v>0.20200000000000001</v>
      </c>
      <c r="G227" s="5"/>
    </row>
    <row r="228" spans="1:10" x14ac:dyDescent="0.3">
      <c r="B228" s="5" t="s">
        <v>328</v>
      </c>
      <c r="C228" s="5" t="s">
        <v>522</v>
      </c>
      <c r="D228" s="5" t="s">
        <v>515</v>
      </c>
      <c r="E228" s="5" t="s">
        <v>516</v>
      </c>
      <c r="F228" s="5">
        <v>2.7399999999999998E-3</v>
      </c>
      <c r="G228" s="5"/>
    </row>
    <row r="229" spans="1:10" x14ac:dyDescent="0.3">
      <c r="B229" s="5" t="s">
        <v>329</v>
      </c>
      <c r="C229" s="5" t="s">
        <v>522</v>
      </c>
      <c r="D229" s="5" t="s">
        <v>515</v>
      </c>
      <c r="E229" s="5" t="s">
        <v>516</v>
      </c>
      <c r="F229" s="5">
        <v>3.29E-3</v>
      </c>
      <c r="G229" s="5"/>
    </row>
    <row r="230" spans="1:10" x14ac:dyDescent="0.3">
      <c r="B230" s="5" t="s">
        <v>330</v>
      </c>
      <c r="C230" s="5" t="s">
        <v>522</v>
      </c>
      <c r="D230" s="5" t="s">
        <v>515</v>
      </c>
      <c r="E230" s="5" t="s">
        <v>516</v>
      </c>
      <c r="F230" s="5">
        <v>5.0299999999999997E-3</v>
      </c>
      <c r="G230" s="5"/>
    </row>
    <row r="231" spans="1:10" x14ac:dyDescent="0.3">
      <c r="B231" s="5" t="s">
        <v>331</v>
      </c>
      <c r="C231" s="5" t="s">
        <v>522</v>
      </c>
      <c r="D231" s="5" t="s">
        <v>515</v>
      </c>
      <c r="E231" s="5" t="s">
        <v>516</v>
      </c>
      <c r="F231" s="5">
        <v>7.28E-3</v>
      </c>
      <c r="G231" s="5"/>
    </row>
    <row r="232" spans="1:10" x14ac:dyDescent="0.3">
      <c r="B232" s="5" t="s">
        <v>332</v>
      </c>
      <c r="C232" s="5" t="s">
        <v>522</v>
      </c>
      <c r="D232" s="5" t="s">
        <v>515</v>
      </c>
      <c r="E232" s="5" t="s">
        <v>516</v>
      </c>
      <c r="F232" s="5">
        <v>2.9600000000000001E-2</v>
      </c>
      <c r="G232" s="5"/>
    </row>
    <row r="233" spans="1:10" x14ac:dyDescent="0.3">
      <c r="B233" s="5" t="s">
        <v>334</v>
      </c>
      <c r="C233" s="5" t="s">
        <v>522</v>
      </c>
      <c r="D233" s="5" t="s">
        <v>515</v>
      </c>
      <c r="E233" s="5" t="s">
        <v>516</v>
      </c>
      <c r="F233" s="5">
        <v>2.6800000000000001E-3</v>
      </c>
      <c r="G233" s="5"/>
    </row>
    <row r="234" spans="1:10" x14ac:dyDescent="0.3">
      <c r="B234" s="31" t="s">
        <v>532</v>
      </c>
      <c r="C234" s="5" t="s">
        <v>522</v>
      </c>
      <c r="D234" s="5" t="s">
        <v>515</v>
      </c>
      <c r="E234" s="5" t="s">
        <v>516</v>
      </c>
      <c r="F234" s="5">
        <v>0.156</v>
      </c>
      <c r="G234" s="5"/>
    </row>
    <row r="235" spans="1:10" x14ac:dyDescent="0.3">
      <c r="B235" s="31" t="s">
        <v>533</v>
      </c>
      <c r="C235" s="5" t="s">
        <v>522</v>
      </c>
      <c r="D235" s="5" t="s">
        <v>515</v>
      </c>
      <c r="E235" s="5" t="s">
        <v>516</v>
      </c>
      <c r="F235" s="5">
        <v>0.10299999999999999</v>
      </c>
      <c r="G235" s="5"/>
    </row>
    <row r="236" spans="1:10" x14ac:dyDescent="0.3">
      <c r="B236" s="31" t="s">
        <v>534</v>
      </c>
      <c r="C236" s="5" t="s">
        <v>522</v>
      </c>
      <c r="D236" s="5" t="s">
        <v>515</v>
      </c>
      <c r="E236" s="5" t="s">
        <v>516</v>
      </c>
      <c r="F236" s="5">
        <v>0.13600000000000001</v>
      </c>
      <c r="G236" s="5"/>
    </row>
    <row r="239" spans="1:10" ht="23.4" x14ac:dyDescent="0.3">
      <c r="A239" s="230" t="s">
        <v>191</v>
      </c>
      <c r="B239" s="230"/>
      <c r="C239" s="230"/>
      <c r="D239" s="230"/>
      <c r="E239" s="230"/>
      <c r="F239" s="230"/>
      <c r="G239" s="230"/>
      <c r="H239" s="230"/>
      <c r="I239" s="230"/>
      <c r="J239" s="230"/>
    </row>
    <row r="241" spans="2:4" x14ac:dyDescent="0.3">
      <c r="B241" t="s">
        <v>236</v>
      </c>
      <c r="D241" t="s">
        <v>535</v>
      </c>
    </row>
    <row r="242" spans="2:4" x14ac:dyDescent="0.3">
      <c r="B242" t="s">
        <v>238</v>
      </c>
      <c r="D242" t="s">
        <v>536</v>
      </c>
    </row>
    <row r="243" spans="2:4" x14ac:dyDescent="0.3">
      <c r="B243" t="s">
        <v>240</v>
      </c>
    </row>
    <row r="244" spans="2:4" x14ac:dyDescent="0.3">
      <c r="B244" t="s">
        <v>249</v>
      </c>
    </row>
    <row r="245" spans="2:4" x14ac:dyDescent="0.3">
      <c r="B245" t="s">
        <v>251</v>
      </c>
    </row>
    <row r="246" spans="2:4" x14ac:dyDescent="0.3">
      <c r="B246" t="s">
        <v>253</v>
      </c>
    </row>
    <row r="247" spans="2:4" x14ac:dyDescent="0.3">
      <c r="B247" t="s">
        <v>255</v>
      </c>
    </row>
    <row r="248" spans="2:4" x14ac:dyDescent="0.3">
      <c r="B248" t="s">
        <v>257</v>
      </c>
    </row>
    <row r="249" spans="2:4" x14ac:dyDescent="0.3">
      <c r="B249" t="s">
        <v>259</v>
      </c>
    </row>
    <row r="250" spans="2:4" x14ac:dyDescent="0.3">
      <c r="B250" t="s">
        <v>261</v>
      </c>
    </row>
    <row r="251" spans="2:4" x14ac:dyDescent="0.3">
      <c r="B251" t="s">
        <v>263</v>
      </c>
    </row>
    <row r="253" spans="2:4" x14ac:dyDescent="0.3">
      <c r="B253" t="s">
        <v>266</v>
      </c>
    </row>
    <row r="254" spans="2:4" x14ac:dyDescent="0.3">
      <c r="B254" t="s">
        <v>268</v>
      </c>
    </row>
    <row r="255" spans="2:4" x14ac:dyDescent="0.3">
      <c r="B255" t="s">
        <v>270</v>
      </c>
    </row>
    <row r="256" spans="2:4" x14ac:dyDescent="0.3">
      <c r="B256" t="s">
        <v>86</v>
      </c>
    </row>
    <row r="257" spans="2:2" x14ac:dyDescent="0.3">
      <c r="B257" t="s">
        <v>273</v>
      </c>
    </row>
    <row r="258" spans="2:2" x14ac:dyDescent="0.3">
      <c r="B258" t="s">
        <v>275</v>
      </c>
    </row>
  </sheetData>
  <mergeCells count="11">
    <mergeCell ref="A239:J239"/>
    <mergeCell ref="A2:M2"/>
    <mergeCell ref="A4:M4"/>
    <mergeCell ref="A78:M78"/>
    <mergeCell ref="A146:M146"/>
    <mergeCell ref="A210:M210"/>
    <mergeCell ref="D206:E206"/>
    <mergeCell ref="D207:E207"/>
    <mergeCell ref="D208:E208"/>
    <mergeCell ref="F12:G12"/>
    <mergeCell ref="F15:G15"/>
  </mergeCells>
  <pageMargins left="0.7" right="0.7" top="0.75" bottom="0.75" header="0.3" footer="0.3"/>
  <pageSetup paperSize="9" orientation="portrait" horizontalDpi="4294967293" r:id="rId1"/>
  <tableParts count="6">
    <tablePart r:id="rId2"/>
    <tablePart r:id="rId3"/>
    <tablePart r:id="rId4"/>
    <tablePart r:id="rId5"/>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FB61E-B33B-484E-92BB-E2EE0930CB9B}">
  <dimension ref="A1:O83"/>
  <sheetViews>
    <sheetView topLeftCell="C3" workbookViewId="0">
      <selection activeCell="F7" sqref="F7"/>
    </sheetView>
  </sheetViews>
  <sheetFormatPr baseColWidth="10" defaultColWidth="11.44140625" defaultRowHeight="14.4" x14ac:dyDescent="0.3"/>
  <cols>
    <col min="1" max="1" width="32.33203125" customWidth="1"/>
    <col min="2" max="2" width="31.5546875" customWidth="1"/>
    <col min="3" max="10" width="13.44140625" bestFit="1" customWidth="1"/>
    <col min="13" max="13" width="42.88671875" customWidth="1"/>
    <col min="14" max="14" width="18.44140625" customWidth="1"/>
    <col min="15" max="15" width="20.6640625" customWidth="1"/>
  </cols>
  <sheetData>
    <row r="1" spans="2:15" x14ac:dyDescent="0.3">
      <c r="M1" s="44" t="s">
        <v>537</v>
      </c>
      <c r="N1" s="44" t="s">
        <v>538</v>
      </c>
      <c r="O1" s="44" t="s">
        <v>539</v>
      </c>
    </row>
    <row r="2" spans="2:15" x14ac:dyDescent="0.3">
      <c r="C2" s="175" t="s">
        <v>342</v>
      </c>
      <c r="D2" s="175" t="s">
        <v>343</v>
      </c>
      <c r="E2" s="175" t="s">
        <v>344</v>
      </c>
      <c r="F2" s="175" t="s">
        <v>345</v>
      </c>
      <c r="G2" s="175" t="s">
        <v>346</v>
      </c>
      <c r="H2" s="175" t="s">
        <v>347</v>
      </c>
      <c r="I2" s="175" t="s">
        <v>348</v>
      </c>
      <c r="J2" s="175" t="s">
        <v>349</v>
      </c>
      <c r="M2" s="193" t="s">
        <v>540</v>
      </c>
      <c r="N2" s="42">
        <f>I27</f>
        <v>50</v>
      </c>
      <c r="O2" s="86">
        <v>1000</v>
      </c>
    </row>
    <row r="3" spans="2:15" x14ac:dyDescent="0.3">
      <c r="B3" s="130" t="s">
        <v>541</v>
      </c>
      <c r="C3" s="130">
        <v>57</v>
      </c>
      <c r="D3" s="130">
        <v>66</v>
      </c>
      <c r="E3" s="130">
        <v>62</v>
      </c>
      <c r="F3" s="130">
        <v>57</v>
      </c>
      <c r="G3" s="130">
        <v>50</v>
      </c>
      <c r="H3" s="130">
        <v>56</v>
      </c>
      <c r="I3" s="130">
        <v>63</v>
      </c>
      <c r="J3" s="353">
        <f>G3</f>
        <v>50</v>
      </c>
      <c r="M3" s="193" t="s">
        <v>542</v>
      </c>
      <c r="N3" s="42">
        <f>I34</f>
        <v>60</v>
      </c>
      <c r="O3" s="86">
        <v>0</v>
      </c>
    </row>
    <row r="4" spans="2:15" x14ac:dyDescent="0.3">
      <c r="B4" s="130" t="s">
        <v>543</v>
      </c>
      <c r="C4" s="177">
        <f>(C3)/110</f>
        <v>0.51818181818181819</v>
      </c>
      <c r="D4" s="177">
        <f t="shared" ref="D4:J4" si="0">(D3)/110</f>
        <v>0.6</v>
      </c>
      <c r="E4" s="177">
        <f t="shared" si="0"/>
        <v>0.5636363636363636</v>
      </c>
      <c r="F4" s="177">
        <f t="shared" si="0"/>
        <v>0.51818181818181819</v>
      </c>
      <c r="G4" s="177">
        <f t="shared" si="0"/>
        <v>0.45454545454545453</v>
      </c>
      <c r="H4" s="177">
        <f t="shared" si="0"/>
        <v>0.50909090909090904</v>
      </c>
      <c r="I4" s="177">
        <f t="shared" si="0"/>
        <v>0.57272727272727275</v>
      </c>
      <c r="J4" s="177">
        <f t="shared" si="0"/>
        <v>0.45454545454545453</v>
      </c>
      <c r="M4" s="193" t="s">
        <v>544</v>
      </c>
      <c r="N4" s="42">
        <f>I41</f>
        <v>70</v>
      </c>
      <c r="O4" s="86">
        <v>0</v>
      </c>
    </row>
    <row r="5" spans="2:15" x14ac:dyDescent="0.3">
      <c r="M5" s="193" t="s">
        <v>545</v>
      </c>
      <c r="N5" s="42">
        <f>I48</f>
        <v>50</v>
      </c>
      <c r="O5" s="86">
        <v>0</v>
      </c>
    </row>
    <row r="6" spans="2:15" x14ac:dyDescent="0.3">
      <c r="M6" s="193" t="s">
        <v>546</v>
      </c>
      <c r="N6" s="42">
        <f>I55</f>
        <v>125</v>
      </c>
      <c r="O6" s="86">
        <v>0</v>
      </c>
    </row>
    <row r="7" spans="2:15" x14ac:dyDescent="0.3">
      <c r="B7" s="130" t="s">
        <v>547</v>
      </c>
      <c r="C7" s="130"/>
      <c r="D7" s="178">
        <f>(D3-$C$3)/$C$3</f>
        <v>0.15789473684210525</v>
      </c>
      <c r="E7" s="178">
        <f t="shared" ref="E7:J7" si="1">(E3-$C$3)/$C$3</f>
        <v>8.771929824561403E-2</v>
      </c>
      <c r="F7" s="178">
        <f t="shared" si="1"/>
        <v>0</v>
      </c>
      <c r="G7" s="178">
        <f t="shared" si="1"/>
        <v>-0.12280701754385964</v>
      </c>
      <c r="H7" s="178">
        <f t="shared" si="1"/>
        <v>-1.7543859649122806E-2</v>
      </c>
      <c r="I7" s="178">
        <f t="shared" si="1"/>
        <v>0.10526315789473684</v>
      </c>
      <c r="J7" s="178">
        <f t="shared" si="1"/>
        <v>-0.12280701754385964</v>
      </c>
      <c r="M7" s="193" t="s">
        <v>548</v>
      </c>
      <c r="N7" s="42">
        <f>I62</f>
        <v>100</v>
      </c>
      <c r="O7" s="86">
        <v>0</v>
      </c>
    </row>
    <row r="8" spans="2:15" x14ac:dyDescent="0.3">
      <c r="B8" s="130" t="s">
        <v>549</v>
      </c>
      <c r="C8" s="130"/>
      <c r="D8" s="178">
        <f>D4*D7</f>
        <v>9.4736842105263147E-2</v>
      </c>
      <c r="E8" s="178">
        <f t="shared" ref="E8:I8" si="2">E4*E7</f>
        <v>4.9441786283891544E-2</v>
      </c>
      <c r="F8" s="178">
        <f t="shared" si="2"/>
        <v>0</v>
      </c>
      <c r="G8" s="178">
        <f t="shared" si="2"/>
        <v>-5.5821371610845293E-2</v>
      </c>
      <c r="H8" s="178">
        <f t="shared" si="2"/>
        <v>-8.931419457735245E-3</v>
      </c>
      <c r="I8" s="178">
        <f t="shared" si="2"/>
        <v>6.0287081339712917E-2</v>
      </c>
      <c r="J8" s="178">
        <f>J4*J7</f>
        <v>-5.5821371610845293E-2</v>
      </c>
      <c r="M8" s="193" t="s">
        <v>550</v>
      </c>
      <c r="N8" s="42">
        <f>I69</f>
        <v>35</v>
      </c>
      <c r="O8" s="86">
        <v>0</v>
      </c>
    </row>
    <row r="9" spans="2:15" x14ac:dyDescent="0.3">
      <c r="D9" s="179"/>
      <c r="E9" s="179"/>
      <c r="F9" s="179"/>
      <c r="G9" s="179"/>
      <c r="H9" s="179"/>
      <c r="I9" s="179"/>
      <c r="J9" s="179"/>
      <c r="M9" s="193" t="s">
        <v>551</v>
      </c>
      <c r="N9" s="42">
        <f>I76</f>
        <v>5</v>
      </c>
      <c r="O9" s="86">
        <v>0</v>
      </c>
    </row>
    <row r="10" spans="2:15" x14ac:dyDescent="0.3">
      <c r="B10" s="188" t="s">
        <v>552</v>
      </c>
      <c r="C10" s="188">
        <f>110-C3</f>
        <v>53</v>
      </c>
      <c r="D10" s="188">
        <f t="shared" ref="D10:J10" si="3">110-D3</f>
        <v>44</v>
      </c>
      <c r="E10" s="188">
        <f t="shared" si="3"/>
        <v>48</v>
      </c>
      <c r="F10" s="188">
        <f t="shared" si="3"/>
        <v>53</v>
      </c>
      <c r="G10" s="188">
        <f t="shared" si="3"/>
        <v>60</v>
      </c>
      <c r="H10" s="188">
        <f t="shared" si="3"/>
        <v>54</v>
      </c>
      <c r="I10" s="188">
        <f t="shared" si="3"/>
        <v>47</v>
      </c>
      <c r="J10" s="188">
        <f t="shared" si="3"/>
        <v>60</v>
      </c>
      <c r="M10" s="193" t="s">
        <v>553</v>
      </c>
      <c r="N10" s="42">
        <f>I83</f>
        <v>15</v>
      </c>
      <c r="O10" s="86">
        <v>0</v>
      </c>
    </row>
    <row r="11" spans="2:15" x14ac:dyDescent="0.3">
      <c r="B11" s="188" t="s">
        <v>554</v>
      </c>
      <c r="C11" s="205">
        <f>SUMPRODUCT(N2:N10,O2:O10)/SUM(O2:O10)</f>
        <v>50</v>
      </c>
      <c r="D11" s="205">
        <f>C11</f>
        <v>50</v>
      </c>
      <c r="E11" s="205">
        <f t="shared" ref="E11:I11" si="4">D11</f>
        <v>50</v>
      </c>
      <c r="F11" s="205">
        <f t="shared" si="4"/>
        <v>50</v>
      </c>
      <c r="G11" s="205">
        <f t="shared" si="4"/>
        <v>50</v>
      </c>
      <c r="H11" s="205">
        <f t="shared" si="4"/>
        <v>50</v>
      </c>
      <c r="I11" s="205">
        <f t="shared" si="4"/>
        <v>50</v>
      </c>
      <c r="J11" s="205">
        <f>I11</f>
        <v>50</v>
      </c>
      <c r="M11" s="180" t="s">
        <v>542</v>
      </c>
    </row>
    <row r="12" spans="2:15" x14ac:dyDescent="0.3">
      <c r="B12" s="188" t="s">
        <v>555</v>
      </c>
      <c r="C12" s="206">
        <f>(C11-C10)/C10</f>
        <v>-5.6603773584905662E-2</v>
      </c>
      <c r="D12" s="206">
        <f t="shared" ref="D12:J12" si="5">(D11-D10)/D10</f>
        <v>0.13636363636363635</v>
      </c>
      <c r="E12" s="206">
        <f t="shared" si="5"/>
        <v>4.1666666666666664E-2</v>
      </c>
      <c r="F12" s="206">
        <f t="shared" si="5"/>
        <v>-5.6603773584905662E-2</v>
      </c>
      <c r="G12" s="206">
        <f t="shared" si="5"/>
        <v>-0.16666666666666666</v>
      </c>
      <c r="H12" s="206">
        <f t="shared" si="5"/>
        <v>-7.407407407407407E-2</v>
      </c>
      <c r="I12" s="206">
        <f t="shared" si="5"/>
        <v>6.3829787234042548E-2</v>
      </c>
      <c r="J12" s="206">
        <f t="shared" si="5"/>
        <v>-0.16666666666666666</v>
      </c>
      <c r="M12" s="180" t="s">
        <v>542</v>
      </c>
    </row>
    <row r="13" spans="2:15" x14ac:dyDescent="0.3">
      <c r="M13" s="212" t="s">
        <v>556</v>
      </c>
      <c r="N13" s="213"/>
      <c r="O13" s="213"/>
    </row>
    <row r="14" spans="2:15" x14ac:dyDescent="0.3">
      <c r="C14" s="175" t="s">
        <v>342</v>
      </c>
      <c r="D14" s="175" t="s">
        <v>343</v>
      </c>
      <c r="E14" s="175" t="s">
        <v>344</v>
      </c>
      <c r="F14" s="175" t="s">
        <v>345</v>
      </c>
      <c r="G14" s="175" t="s">
        <v>346</v>
      </c>
      <c r="H14" s="175" t="s">
        <v>347</v>
      </c>
      <c r="I14" s="175" t="s">
        <v>348</v>
      </c>
      <c r="J14" s="175" t="s">
        <v>349</v>
      </c>
      <c r="M14" s="213"/>
      <c r="N14" s="213"/>
      <c r="O14" s="213"/>
    </row>
    <row r="15" spans="2:15" ht="43.2" x14ac:dyDescent="0.3">
      <c r="B15" s="181" t="s">
        <v>557</v>
      </c>
      <c r="C15" s="182">
        <f>10.4*(1+53/110*C12)</f>
        <v>10.116363636363637</v>
      </c>
      <c r="D15" s="182">
        <f>$C15*(1+D8+D10/D3*D12)</f>
        <v>11.994425402348847</v>
      </c>
      <c r="E15" s="182">
        <f t="shared" ref="E15:J15" si="6">$C15*(1+E8+E10/E3*E12)</f>
        <v>10.942869036093301</v>
      </c>
      <c r="F15" s="182">
        <f t="shared" si="6"/>
        <v>9.583923444976076</v>
      </c>
      <c r="G15" s="182">
        <f t="shared" si="6"/>
        <v>7.5283816151950127</v>
      </c>
      <c r="H15" s="182">
        <f t="shared" si="6"/>
        <v>9.3034127467428913</v>
      </c>
      <c r="I15" s="182">
        <f t="shared" si="6"/>
        <v>11.207981275502808</v>
      </c>
      <c r="J15" s="182">
        <f t="shared" si="6"/>
        <v>7.5283816151950127</v>
      </c>
      <c r="M15" s="213"/>
      <c r="N15" s="213"/>
      <c r="O15" s="213"/>
    </row>
    <row r="16" spans="2:15" ht="43.2" x14ac:dyDescent="0.3">
      <c r="B16" s="181" t="s">
        <v>558</v>
      </c>
      <c r="C16" s="182">
        <v>14</v>
      </c>
      <c r="D16" s="182">
        <f>$C16*(1+D8++D10/D3*D12)</f>
        <v>16.599043062200955</v>
      </c>
      <c r="E16" s="182">
        <f t="shared" ref="E16:J16" si="7">$C16*(1+E8++E10/E3*E12)</f>
        <v>15.143797911200288</v>
      </c>
      <c r="F16" s="182">
        <f t="shared" si="7"/>
        <v>13.263157894736841</v>
      </c>
      <c r="G16" s="182">
        <f t="shared" si="7"/>
        <v>10.418500797448166</v>
      </c>
      <c r="H16" s="182">
        <f t="shared" si="7"/>
        <v>12.874960127591708</v>
      </c>
      <c r="I16" s="182">
        <f t="shared" si="7"/>
        <v>15.510685805422648</v>
      </c>
      <c r="J16" s="182">
        <f t="shared" si="7"/>
        <v>10.418500797448166</v>
      </c>
      <c r="M16" s="213"/>
      <c r="N16" s="213"/>
      <c r="O16" s="213"/>
    </row>
    <row r="17" spans="1:13" x14ac:dyDescent="0.3">
      <c r="M17" s="180" t="s">
        <v>542</v>
      </c>
    </row>
    <row r="18" spans="1:13" x14ac:dyDescent="0.3">
      <c r="M18" s="180"/>
    </row>
    <row r="19" spans="1:13" x14ac:dyDescent="0.3">
      <c r="M19" s="180"/>
    </row>
    <row r="20" spans="1:13" x14ac:dyDescent="0.3">
      <c r="M20" s="180"/>
    </row>
    <row r="21" spans="1:13" x14ac:dyDescent="0.3">
      <c r="M21" s="180"/>
    </row>
    <row r="22" spans="1:13" x14ac:dyDescent="0.3">
      <c r="A22" s="183" t="s">
        <v>540</v>
      </c>
      <c r="B22" s="219" t="s">
        <v>559</v>
      </c>
      <c r="C22" s="221" t="s">
        <v>560</v>
      </c>
      <c r="D22" s="222"/>
      <c r="E22" s="222"/>
      <c r="F22" s="223"/>
      <c r="G22" s="221" t="s">
        <v>561</v>
      </c>
      <c r="H22" s="222"/>
      <c r="I22" s="222"/>
      <c r="J22" s="223"/>
      <c r="M22" s="180"/>
    </row>
    <row r="23" spans="1:13" x14ac:dyDescent="0.3">
      <c r="A23" s="184"/>
      <c r="B23" s="220"/>
      <c r="C23" s="214" t="s">
        <v>562</v>
      </c>
      <c r="D23" s="215"/>
      <c r="E23" s="216"/>
      <c r="F23" s="86">
        <v>3120</v>
      </c>
      <c r="G23" s="214" t="s">
        <v>563</v>
      </c>
      <c r="H23" s="215"/>
      <c r="I23" s="216"/>
      <c r="J23" s="42">
        <v>3120</v>
      </c>
      <c r="M23" s="176"/>
    </row>
    <row r="24" spans="1:13" x14ac:dyDescent="0.3">
      <c r="A24" s="184"/>
      <c r="B24" s="185"/>
      <c r="C24" s="214" t="s">
        <v>564</v>
      </c>
      <c r="D24" s="215"/>
      <c r="E24" s="216"/>
      <c r="F24" s="86">
        <v>18</v>
      </c>
      <c r="G24" s="214" t="s">
        <v>565</v>
      </c>
      <c r="H24" s="215"/>
      <c r="I24" s="216"/>
      <c r="J24" s="42">
        <v>18</v>
      </c>
      <c r="M24" s="180"/>
    </row>
    <row r="25" spans="1:13" x14ac:dyDescent="0.3">
      <c r="A25" s="180"/>
      <c r="B25" s="186"/>
      <c r="C25" s="214" t="s">
        <v>566</v>
      </c>
      <c r="D25" s="215"/>
      <c r="E25" s="216"/>
      <c r="F25" s="187">
        <v>0.7</v>
      </c>
      <c r="G25" s="214" t="s">
        <v>567</v>
      </c>
      <c r="H25" s="215"/>
      <c r="I25" s="216"/>
      <c r="J25" s="194">
        <v>0.7</v>
      </c>
      <c r="M25" s="180"/>
    </row>
    <row r="26" spans="1:13" x14ac:dyDescent="0.3">
      <c r="A26" s="180"/>
      <c r="B26" s="186"/>
      <c r="C26" s="188"/>
      <c r="D26" s="188"/>
      <c r="E26" s="188"/>
      <c r="F26" s="188"/>
      <c r="G26" s="188"/>
      <c r="H26" s="188"/>
      <c r="I26" s="188"/>
      <c r="J26" s="189"/>
      <c r="M26" s="180"/>
    </row>
    <row r="27" spans="1:13" x14ac:dyDescent="0.3">
      <c r="B27" s="190"/>
      <c r="C27" s="217" t="s">
        <v>568</v>
      </c>
      <c r="D27" s="218"/>
      <c r="E27" s="196">
        <v>50</v>
      </c>
      <c r="F27" s="191"/>
      <c r="G27" s="217" t="s">
        <v>569</v>
      </c>
      <c r="H27" s="218"/>
      <c r="I27" s="195">
        <f>ROUND(E27*(0.05+0.95*(F23/J23)*(J24/F24)*(F25/J25)+0.28*(F23-J23)/J23),1)</f>
        <v>50</v>
      </c>
      <c r="J27" s="192"/>
      <c r="M27" s="180"/>
    </row>
    <row r="28" spans="1:13" x14ac:dyDescent="0.3">
      <c r="A28" s="180" t="s">
        <v>540</v>
      </c>
      <c r="M28" s="180"/>
    </row>
    <row r="29" spans="1:13" x14ac:dyDescent="0.3">
      <c r="A29" s="183" t="s">
        <v>542</v>
      </c>
      <c r="B29" s="219" t="s">
        <v>559</v>
      </c>
      <c r="C29" s="221" t="s">
        <v>560</v>
      </c>
      <c r="D29" s="222"/>
      <c r="E29" s="222"/>
      <c r="F29" s="223"/>
      <c r="G29" s="221" t="s">
        <v>561</v>
      </c>
      <c r="H29" s="222"/>
      <c r="I29" s="222"/>
      <c r="J29" s="223"/>
      <c r="M29" s="180"/>
    </row>
    <row r="30" spans="1:13" x14ac:dyDescent="0.3">
      <c r="A30" s="184"/>
      <c r="B30" s="220"/>
      <c r="C30" s="214" t="s">
        <v>562</v>
      </c>
      <c r="D30" s="215"/>
      <c r="E30" s="216"/>
      <c r="F30" s="86">
        <v>3120</v>
      </c>
      <c r="G30" s="214" t="s">
        <v>563</v>
      </c>
      <c r="H30" s="215"/>
      <c r="I30" s="216"/>
      <c r="J30" s="42">
        <v>3120</v>
      </c>
      <c r="M30" s="176"/>
    </row>
    <row r="31" spans="1:13" x14ac:dyDescent="0.3">
      <c r="A31" s="180"/>
      <c r="B31" s="185"/>
      <c r="C31" s="214" t="s">
        <v>564</v>
      </c>
      <c r="D31" s="215"/>
      <c r="E31" s="216"/>
      <c r="F31" s="86">
        <v>15</v>
      </c>
      <c r="G31" s="214" t="s">
        <v>565</v>
      </c>
      <c r="H31" s="215"/>
      <c r="I31" s="216"/>
      <c r="J31" s="42">
        <v>15</v>
      </c>
      <c r="M31" s="180"/>
    </row>
    <row r="32" spans="1:13" x14ac:dyDescent="0.3">
      <c r="A32" s="180"/>
      <c r="B32" s="186"/>
      <c r="C32" s="214" t="s">
        <v>566</v>
      </c>
      <c r="D32" s="215"/>
      <c r="E32" s="216"/>
      <c r="F32" s="187">
        <v>0.7</v>
      </c>
      <c r="G32" s="214" t="s">
        <v>567</v>
      </c>
      <c r="H32" s="215"/>
      <c r="I32" s="216"/>
      <c r="J32" s="194">
        <v>0.7</v>
      </c>
      <c r="M32" s="180"/>
    </row>
    <row r="33" spans="1:13" x14ac:dyDescent="0.3">
      <c r="A33" s="180"/>
      <c r="B33" s="186"/>
      <c r="C33" s="188"/>
      <c r="D33" s="188"/>
      <c r="E33" s="188"/>
      <c r="F33" s="188"/>
      <c r="G33" s="188"/>
      <c r="H33" s="188"/>
      <c r="I33" s="188"/>
      <c r="J33" s="189"/>
      <c r="M33" s="180"/>
    </row>
    <row r="34" spans="1:13" x14ac:dyDescent="0.3">
      <c r="B34" s="190"/>
      <c r="C34" s="217" t="s">
        <v>568</v>
      </c>
      <c r="D34" s="218"/>
      <c r="E34" s="195">
        <v>60</v>
      </c>
      <c r="F34" s="191"/>
      <c r="G34" s="217" t="s">
        <v>569</v>
      </c>
      <c r="H34" s="218"/>
      <c r="I34" s="195">
        <f>ROUND(E34*(0.05+0.95*(F32/J32)*(J31/F31)*(F30/J30)+(0.28*(F30-J30))/J30),1)</f>
        <v>60</v>
      </c>
      <c r="J34" s="192"/>
      <c r="M34" s="180"/>
    </row>
    <row r="35" spans="1:13" x14ac:dyDescent="0.3">
      <c r="A35" s="180"/>
      <c r="M35" s="180"/>
    </row>
    <row r="36" spans="1:13" x14ac:dyDescent="0.3">
      <c r="A36" s="183" t="s">
        <v>544</v>
      </c>
      <c r="B36" s="219" t="s">
        <v>559</v>
      </c>
      <c r="C36" s="221" t="s">
        <v>560</v>
      </c>
      <c r="D36" s="222"/>
      <c r="E36" s="222"/>
      <c r="F36" s="223"/>
      <c r="G36" s="221" t="s">
        <v>561</v>
      </c>
      <c r="H36" s="222"/>
      <c r="I36" s="222"/>
      <c r="J36" s="223"/>
      <c r="M36" s="180"/>
    </row>
    <row r="37" spans="1:13" x14ac:dyDescent="0.3">
      <c r="A37" s="184"/>
      <c r="B37" s="220"/>
      <c r="C37" s="214" t="s">
        <v>562</v>
      </c>
      <c r="D37" s="215"/>
      <c r="E37" s="216"/>
      <c r="F37" s="42">
        <v>3120</v>
      </c>
      <c r="G37" s="214" t="s">
        <v>563</v>
      </c>
      <c r="H37" s="215"/>
      <c r="I37" s="216"/>
      <c r="J37" s="42">
        <v>3120</v>
      </c>
      <c r="M37" s="176"/>
    </row>
    <row r="38" spans="1:13" x14ac:dyDescent="0.3">
      <c r="A38" s="180"/>
      <c r="B38" s="185"/>
      <c r="C38" s="214" t="s">
        <v>564</v>
      </c>
      <c r="D38" s="215"/>
      <c r="E38" s="216"/>
      <c r="F38" s="42">
        <v>15</v>
      </c>
      <c r="G38" s="214" t="s">
        <v>565</v>
      </c>
      <c r="H38" s="215"/>
      <c r="I38" s="216"/>
      <c r="J38" s="42">
        <v>15</v>
      </c>
      <c r="M38" s="180"/>
    </row>
    <row r="39" spans="1:13" x14ac:dyDescent="0.3">
      <c r="A39" s="180"/>
      <c r="B39" s="186"/>
      <c r="C39" s="214" t="s">
        <v>566</v>
      </c>
      <c r="D39" s="215"/>
      <c r="E39" s="216"/>
      <c r="F39" s="194">
        <v>0.85</v>
      </c>
      <c r="G39" s="214" t="s">
        <v>567</v>
      </c>
      <c r="H39" s="215"/>
      <c r="I39" s="216"/>
      <c r="J39" s="194">
        <v>0.85</v>
      </c>
      <c r="M39" s="180"/>
    </row>
    <row r="40" spans="1:13" x14ac:dyDescent="0.3">
      <c r="A40" s="180"/>
      <c r="B40" s="186"/>
      <c r="C40" s="188"/>
      <c r="D40" s="188"/>
      <c r="E40" s="188"/>
      <c r="F40" s="188"/>
      <c r="G40" s="188"/>
      <c r="H40" s="188"/>
      <c r="I40" s="188"/>
      <c r="J40" s="189"/>
      <c r="M40" s="180"/>
    </row>
    <row r="41" spans="1:13" x14ac:dyDescent="0.3">
      <c r="B41" s="190"/>
      <c r="C41" s="217" t="s">
        <v>568</v>
      </c>
      <c r="D41" s="218"/>
      <c r="E41" s="195">
        <v>70</v>
      </c>
      <c r="F41" s="191"/>
      <c r="G41" s="217" t="s">
        <v>569</v>
      </c>
      <c r="H41" s="218"/>
      <c r="I41" s="195">
        <f>ROUND(E41*(0.05+0.95*(F37/J37)*(J38/F38)*(F39/J39)+0.28*(F37-J37)/J37),1)</f>
        <v>70</v>
      </c>
      <c r="J41" s="192"/>
      <c r="M41" s="180"/>
    </row>
    <row r="42" spans="1:13" x14ac:dyDescent="0.3">
      <c r="A42" s="180" t="s">
        <v>544</v>
      </c>
      <c r="M42" s="180"/>
    </row>
    <row r="43" spans="1:13" x14ac:dyDescent="0.3">
      <c r="A43" s="183" t="s">
        <v>545</v>
      </c>
      <c r="B43" s="219" t="s">
        <v>559</v>
      </c>
      <c r="C43" s="221" t="s">
        <v>560</v>
      </c>
      <c r="D43" s="222"/>
      <c r="E43" s="222"/>
      <c r="F43" s="223"/>
      <c r="G43" s="221" t="s">
        <v>561</v>
      </c>
      <c r="H43" s="222"/>
      <c r="I43" s="222"/>
      <c r="J43" s="223"/>
      <c r="M43" s="180"/>
    </row>
    <row r="44" spans="1:13" x14ac:dyDescent="0.3">
      <c r="A44" s="184"/>
      <c r="B44" s="220"/>
      <c r="C44" s="214" t="s">
        <v>562</v>
      </c>
      <c r="D44" s="215"/>
      <c r="E44" s="216"/>
      <c r="F44" s="42">
        <v>3120</v>
      </c>
      <c r="G44" s="214" t="s">
        <v>563</v>
      </c>
      <c r="H44" s="215"/>
      <c r="I44" s="216"/>
      <c r="J44" s="42">
        <v>3120</v>
      </c>
      <c r="M44" s="176"/>
    </row>
    <row r="45" spans="1:13" x14ac:dyDescent="0.3">
      <c r="A45" s="180"/>
      <c r="B45" s="185"/>
      <c r="C45" s="214" t="s">
        <v>564</v>
      </c>
      <c r="D45" s="215"/>
      <c r="E45" s="216"/>
      <c r="F45" s="42">
        <v>10</v>
      </c>
      <c r="G45" s="214" t="s">
        <v>565</v>
      </c>
      <c r="H45" s="215"/>
      <c r="I45" s="216"/>
      <c r="J45" s="42">
        <v>10</v>
      </c>
      <c r="M45" s="180"/>
    </row>
    <row r="46" spans="1:13" x14ac:dyDescent="0.3">
      <c r="A46" s="180"/>
      <c r="B46" s="186"/>
      <c r="C46" s="214" t="s">
        <v>566</v>
      </c>
      <c r="D46" s="215"/>
      <c r="E46" s="216"/>
      <c r="F46" s="194">
        <v>0.7</v>
      </c>
      <c r="G46" s="214" t="s">
        <v>567</v>
      </c>
      <c r="H46" s="215"/>
      <c r="I46" s="216"/>
      <c r="J46" s="194">
        <v>0.7</v>
      </c>
      <c r="M46" s="180"/>
    </row>
    <row r="47" spans="1:13" x14ac:dyDescent="0.3">
      <c r="A47" s="180"/>
      <c r="B47" s="186"/>
      <c r="C47" s="188"/>
      <c r="D47" s="188"/>
      <c r="E47" s="188"/>
      <c r="F47" s="188"/>
      <c r="G47" s="188"/>
      <c r="H47" s="188"/>
      <c r="I47" s="188"/>
      <c r="J47" s="189"/>
      <c r="M47" s="180"/>
    </row>
    <row r="48" spans="1:13" x14ac:dyDescent="0.3">
      <c r="B48" s="190"/>
      <c r="C48" s="217" t="s">
        <v>568</v>
      </c>
      <c r="D48" s="218"/>
      <c r="E48" s="195">
        <v>50</v>
      </c>
      <c r="F48" s="191"/>
      <c r="G48" s="217" t="s">
        <v>569</v>
      </c>
      <c r="H48" s="218"/>
      <c r="I48" s="195">
        <f>ROUND(E48*(0.05+0.95*(F44/J44)*(J45/F45)*(F46/J46)+0.28*(F44-J44)/J44),1)</f>
        <v>50</v>
      </c>
      <c r="J48" s="192"/>
      <c r="M48" s="180"/>
    </row>
    <row r="49" spans="1:13" x14ac:dyDescent="0.3">
      <c r="A49" s="180"/>
      <c r="M49" s="180"/>
    </row>
    <row r="50" spans="1:13" x14ac:dyDescent="0.3">
      <c r="A50" s="183" t="s">
        <v>546</v>
      </c>
      <c r="B50" s="219" t="s">
        <v>559</v>
      </c>
      <c r="C50" s="221" t="s">
        <v>560</v>
      </c>
      <c r="D50" s="222"/>
      <c r="E50" s="222"/>
      <c r="F50" s="223"/>
      <c r="G50" s="221" t="s">
        <v>561</v>
      </c>
      <c r="H50" s="222"/>
      <c r="I50" s="222"/>
      <c r="J50" s="223"/>
      <c r="M50" s="180"/>
    </row>
    <row r="51" spans="1:13" x14ac:dyDescent="0.3">
      <c r="A51" s="184"/>
      <c r="B51" s="220"/>
      <c r="C51" s="214" t="s">
        <v>562</v>
      </c>
      <c r="D51" s="215"/>
      <c r="E51" s="216"/>
      <c r="F51" s="42">
        <v>3120</v>
      </c>
      <c r="G51" s="214" t="s">
        <v>563</v>
      </c>
      <c r="H51" s="215"/>
      <c r="I51" s="216"/>
      <c r="J51" s="42">
        <v>3120</v>
      </c>
      <c r="M51" s="176"/>
    </row>
    <row r="52" spans="1:13" x14ac:dyDescent="0.3">
      <c r="A52" s="180"/>
      <c r="B52" s="185" t="str">
        <f>""</f>
        <v/>
      </c>
      <c r="C52" s="214" t="s">
        <v>564</v>
      </c>
      <c r="D52" s="215"/>
      <c r="E52" s="216"/>
      <c r="F52" s="42">
        <v>15</v>
      </c>
      <c r="G52" s="214" t="s">
        <v>565</v>
      </c>
      <c r="H52" s="215"/>
      <c r="I52" s="216"/>
      <c r="J52" s="42">
        <v>15</v>
      </c>
      <c r="M52" s="180"/>
    </row>
    <row r="53" spans="1:13" x14ac:dyDescent="0.3">
      <c r="A53" s="180"/>
      <c r="B53" s="186" t="str">
        <f>""</f>
        <v/>
      </c>
      <c r="C53" s="214" t="s">
        <v>566</v>
      </c>
      <c r="D53" s="215"/>
      <c r="E53" s="216"/>
      <c r="F53" s="194">
        <v>0.9</v>
      </c>
      <c r="G53" s="214" t="s">
        <v>567</v>
      </c>
      <c r="H53" s="215"/>
      <c r="I53" s="216"/>
      <c r="J53" s="194">
        <v>0.9</v>
      </c>
      <c r="M53" s="180"/>
    </row>
    <row r="54" spans="1:13" x14ac:dyDescent="0.3">
      <c r="A54" s="180"/>
      <c r="B54" s="186" t="str">
        <f>""</f>
        <v/>
      </c>
      <c r="C54" s="188"/>
      <c r="D54" s="188"/>
      <c r="E54" s="188"/>
      <c r="F54" s="188"/>
      <c r="G54" s="188"/>
      <c r="H54" s="188"/>
      <c r="I54" s="188"/>
      <c r="J54" s="189"/>
      <c r="M54" s="180"/>
    </row>
    <row r="55" spans="1:13" x14ac:dyDescent="0.3">
      <c r="B55" s="190" t="str">
        <f>""</f>
        <v/>
      </c>
      <c r="C55" s="217" t="s">
        <v>568</v>
      </c>
      <c r="D55" s="218"/>
      <c r="E55" s="195">
        <v>125</v>
      </c>
      <c r="F55" s="191"/>
      <c r="G55" s="217" t="s">
        <v>569</v>
      </c>
      <c r="H55" s="218"/>
      <c r="I55" s="195">
        <f>ROUND(E55*(0.05+0.95*(F51/J51)*(J52/F52)*(F53/J53)+0.28*(F51-J51)/J51),1)</f>
        <v>125</v>
      </c>
      <c r="J55" s="192"/>
      <c r="M55" s="180"/>
    </row>
    <row r="56" spans="1:13" x14ac:dyDescent="0.3">
      <c r="A56" s="180"/>
      <c r="M56" s="180"/>
    </row>
    <row r="57" spans="1:13" x14ac:dyDescent="0.3">
      <c r="A57" s="183" t="s">
        <v>548</v>
      </c>
      <c r="B57" s="219" t="s">
        <v>559</v>
      </c>
      <c r="C57" s="221" t="s">
        <v>560</v>
      </c>
      <c r="D57" s="222"/>
      <c r="E57" s="222"/>
      <c r="F57" s="223"/>
      <c r="G57" s="221" t="s">
        <v>561</v>
      </c>
      <c r="H57" s="222"/>
      <c r="I57" s="222"/>
      <c r="J57" s="223"/>
      <c r="M57" s="180"/>
    </row>
    <row r="58" spans="1:13" x14ac:dyDescent="0.3">
      <c r="A58" s="184"/>
      <c r="B58" s="220"/>
      <c r="C58" s="214" t="s">
        <v>562</v>
      </c>
      <c r="D58" s="215"/>
      <c r="E58" s="216"/>
      <c r="F58" s="42">
        <v>3120</v>
      </c>
      <c r="G58" s="214" t="s">
        <v>563</v>
      </c>
      <c r="H58" s="215"/>
      <c r="I58" s="216"/>
      <c r="J58" s="42">
        <v>3120</v>
      </c>
      <c r="M58" s="176"/>
    </row>
    <row r="59" spans="1:13" x14ac:dyDescent="0.3">
      <c r="A59" s="180"/>
      <c r="B59" s="185" t="str">
        <f>""</f>
        <v/>
      </c>
      <c r="C59" s="214" t="s">
        <v>564</v>
      </c>
      <c r="D59" s="215"/>
      <c r="E59" s="216"/>
      <c r="F59" s="42">
        <v>10</v>
      </c>
      <c r="G59" s="214" t="s">
        <v>565</v>
      </c>
      <c r="H59" s="215"/>
      <c r="I59" s="216"/>
      <c r="J59" s="42">
        <v>10</v>
      </c>
      <c r="M59" s="180"/>
    </row>
    <row r="60" spans="1:13" x14ac:dyDescent="0.3">
      <c r="A60" s="180"/>
      <c r="B60" s="186" t="str">
        <f>""</f>
        <v/>
      </c>
      <c r="C60" s="214" t="s">
        <v>566</v>
      </c>
      <c r="D60" s="215"/>
      <c r="E60" s="216"/>
      <c r="F60" s="194">
        <v>0.85</v>
      </c>
      <c r="G60" s="214" t="s">
        <v>567</v>
      </c>
      <c r="H60" s="215"/>
      <c r="I60" s="216"/>
      <c r="J60" s="194">
        <v>0.85</v>
      </c>
      <c r="M60" s="180" t="s">
        <v>553</v>
      </c>
    </row>
    <row r="61" spans="1:13" x14ac:dyDescent="0.3">
      <c r="A61" s="180"/>
      <c r="B61" s="186" t="str">
        <f>""</f>
        <v/>
      </c>
      <c r="C61" s="188"/>
      <c r="D61" s="188"/>
      <c r="E61" s="188"/>
      <c r="F61" s="188"/>
      <c r="G61" s="188"/>
      <c r="H61" s="188"/>
      <c r="I61" s="188"/>
      <c r="J61" s="189"/>
      <c r="M61" s="180" t="s">
        <v>553</v>
      </c>
    </row>
    <row r="62" spans="1:13" x14ac:dyDescent="0.3">
      <c r="B62" s="190" t="str">
        <f>""</f>
        <v/>
      </c>
      <c r="C62" s="217" t="s">
        <v>568</v>
      </c>
      <c r="D62" s="218"/>
      <c r="E62" s="211">
        <v>100</v>
      </c>
      <c r="F62" s="191"/>
      <c r="G62" s="217" t="s">
        <v>569</v>
      </c>
      <c r="H62" s="218"/>
      <c r="I62" s="195">
        <f>ROUND(E62*(0.05+0.95*(F58/J58)*(J59/F59)*(F60/J60)+0.28*(F58-J58)/J58),1)</f>
        <v>100</v>
      </c>
      <c r="J62" s="192"/>
      <c r="M62" s="180" t="s">
        <v>553</v>
      </c>
    </row>
    <row r="63" spans="1:13" ht="15.6" customHeight="1" x14ac:dyDescent="0.3">
      <c r="A63" s="180"/>
      <c r="M63" s="180" t="s">
        <v>553</v>
      </c>
    </row>
    <row r="64" spans="1:13" x14ac:dyDescent="0.3">
      <c r="A64" s="183" t="s">
        <v>550</v>
      </c>
      <c r="B64" s="219" t="s">
        <v>559</v>
      </c>
      <c r="C64" s="221" t="s">
        <v>560</v>
      </c>
      <c r="D64" s="222"/>
      <c r="E64" s="222"/>
      <c r="F64" s="223"/>
      <c r="G64" s="221" t="s">
        <v>561</v>
      </c>
      <c r="H64" s="222"/>
      <c r="I64" s="222"/>
      <c r="J64" s="223"/>
    </row>
    <row r="65" spans="1:10" x14ac:dyDescent="0.3">
      <c r="A65" s="184"/>
      <c r="B65" s="220"/>
      <c r="C65" s="214" t="s">
        <v>562</v>
      </c>
      <c r="D65" s="215"/>
      <c r="E65" s="216"/>
      <c r="F65" s="42">
        <v>3120</v>
      </c>
      <c r="G65" s="214" t="s">
        <v>563</v>
      </c>
      <c r="H65" s="215"/>
      <c r="I65" s="216"/>
      <c r="J65" s="42">
        <v>3120</v>
      </c>
    </row>
    <row r="66" spans="1:10" x14ac:dyDescent="0.3">
      <c r="A66" s="180"/>
      <c r="B66" s="185"/>
      <c r="C66" s="214" t="s">
        <v>564</v>
      </c>
      <c r="D66" s="215"/>
      <c r="E66" s="216"/>
      <c r="F66" s="42">
        <v>25</v>
      </c>
      <c r="G66" s="214" t="s">
        <v>565</v>
      </c>
      <c r="H66" s="215"/>
      <c r="I66" s="216"/>
      <c r="J66" s="42">
        <v>25</v>
      </c>
    </row>
    <row r="67" spans="1:10" x14ac:dyDescent="0.3">
      <c r="A67" s="180"/>
      <c r="B67" s="186"/>
      <c r="C67" s="214" t="s">
        <v>566</v>
      </c>
      <c r="D67" s="215"/>
      <c r="E67" s="216"/>
      <c r="F67" s="194">
        <v>0.7</v>
      </c>
      <c r="G67" s="214" t="s">
        <v>567</v>
      </c>
      <c r="H67" s="215"/>
      <c r="I67" s="216"/>
      <c r="J67" s="194">
        <v>0.7</v>
      </c>
    </row>
    <row r="68" spans="1:10" x14ac:dyDescent="0.3">
      <c r="A68" s="180"/>
      <c r="B68" s="186"/>
      <c r="C68" s="188"/>
      <c r="D68" s="188"/>
      <c r="E68" s="188"/>
      <c r="F68" s="188"/>
      <c r="G68" s="188"/>
      <c r="H68" s="188"/>
      <c r="I68" s="188"/>
      <c r="J68" s="189"/>
    </row>
    <row r="69" spans="1:10" x14ac:dyDescent="0.3">
      <c r="B69" s="190"/>
      <c r="C69" s="217" t="s">
        <v>568</v>
      </c>
      <c r="D69" s="218"/>
      <c r="E69" s="195">
        <v>35</v>
      </c>
      <c r="F69" s="191"/>
      <c r="G69" s="217" t="s">
        <v>569</v>
      </c>
      <c r="H69" s="218"/>
      <c r="I69" s="195">
        <f>ROUND(E69*(0.05+0.95*(F65/J65)*(J66/F66)*(F67/J67)+0.28*(F65-J65)/J65),1)</f>
        <v>35</v>
      </c>
      <c r="J69" s="192"/>
    </row>
    <row r="70" spans="1:10" x14ac:dyDescent="0.3">
      <c r="A70" s="180"/>
    </row>
    <row r="71" spans="1:10" x14ac:dyDescent="0.3">
      <c r="A71" s="183" t="s">
        <v>551</v>
      </c>
      <c r="B71" s="219" t="s">
        <v>559</v>
      </c>
      <c r="C71" s="221" t="s">
        <v>560</v>
      </c>
      <c r="D71" s="222"/>
      <c r="E71" s="222"/>
      <c r="F71" s="223"/>
      <c r="G71" s="221" t="s">
        <v>561</v>
      </c>
      <c r="H71" s="222"/>
      <c r="I71" s="222"/>
      <c r="J71" s="223"/>
    </row>
    <row r="72" spans="1:10" x14ac:dyDescent="0.3">
      <c r="A72" s="184"/>
      <c r="B72" s="220"/>
      <c r="C72" s="214" t="s">
        <v>562</v>
      </c>
      <c r="D72" s="215"/>
      <c r="E72" s="216"/>
      <c r="F72" s="42">
        <v>625</v>
      </c>
      <c r="G72" s="214" t="s">
        <v>563</v>
      </c>
      <c r="H72" s="215"/>
      <c r="I72" s="216"/>
      <c r="J72" s="42">
        <v>625</v>
      </c>
    </row>
    <row r="73" spans="1:10" x14ac:dyDescent="0.3">
      <c r="A73" s="180"/>
      <c r="B73" s="185" t="str">
        <f>""</f>
        <v/>
      </c>
      <c r="C73" s="214" t="s">
        <v>564</v>
      </c>
      <c r="D73" s="215"/>
      <c r="E73" s="216"/>
      <c r="F73" s="42">
        <v>5</v>
      </c>
      <c r="G73" s="214" t="s">
        <v>565</v>
      </c>
      <c r="H73" s="215"/>
      <c r="I73" s="216"/>
      <c r="J73" s="42">
        <v>5</v>
      </c>
    </row>
    <row r="74" spans="1:10" x14ac:dyDescent="0.3">
      <c r="A74" s="180"/>
      <c r="B74" s="186" t="str">
        <f>""</f>
        <v/>
      </c>
      <c r="C74" s="214" t="s">
        <v>566</v>
      </c>
      <c r="D74" s="215"/>
      <c r="E74" s="216"/>
      <c r="F74" s="194">
        <v>0.7</v>
      </c>
      <c r="G74" s="214" t="s">
        <v>567</v>
      </c>
      <c r="H74" s="215"/>
      <c r="I74" s="216"/>
      <c r="J74" s="194">
        <v>0.7</v>
      </c>
    </row>
    <row r="75" spans="1:10" x14ac:dyDescent="0.3">
      <c r="A75" s="180"/>
      <c r="B75" s="186" t="str">
        <f>""</f>
        <v/>
      </c>
      <c r="C75" s="188"/>
      <c r="D75" s="188"/>
      <c r="E75" s="188"/>
      <c r="F75" s="188"/>
      <c r="G75" s="188"/>
      <c r="H75" s="188"/>
      <c r="I75" s="188"/>
      <c r="J75" s="189"/>
    </row>
    <row r="76" spans="1:10" x14ac:dyDescent="0.3">
      <c r="B76" s="190" t="str">
        <f>""</f>
        <v/>
      </c>
      <c r="C76" s="217" t="s">
        <v>568</v>
      </c>
      <c r="D76" s="218"/>
      <c r="E76" s="195">
        <v>5</v>
      </c>
      <c r="F76" s="191"/>
      <c r="G76" s="217" t="s">
        <v>569</v>
      </c>
      <c r="H76" s="218"/>
      <c r="I76" s="195">
        <f>ROUND(E76*(0.05+0.95*(F72/J72)*(J73/F73)*(F74/J74)+0.28*(F72-J72)/J72),1)</f>
        <v>5</v>
      </c>
      <c r="J76" s="192"/>
    </row>
    <row r="77" spans="1:10" x14ac:dyDescent="0.3">
      <c r="A77" s="180"/>
    </row>
    <row r="78" spans="1:10" x14ac:dyDescent="0.3">
      <c r="A78" s="183" t="s">
        <v>553</v>
      </c>
      <c r="B78" s="219" t="s">
        <v>559</v>
      </c>
      <c r="C78" s="221" t="s">
        <v>560</v>
      </c>
      <c r="D78" s="222"/>
      <c r="E78" s="222"/>
      <c r="F78" s="223"/>
      <c r="G78" s="221" t="s">
        <v>561</v>
      </c>
      <c r="H78" s="222"/>
      <c r="I78" s="222"/>
      <c r="J78" s="223"/>
    </row>
    <row r="79" spans="1:10" x14ac:dyDescent="0.3">
      <c r="A79" s="184"/>
      <c r="B79" s="220"/>
      <c r="C79" s="214" t="s">
        <v>562</v>
      </c>
      <c r="D79" s="215"/>
      <c r="E79" s="216"/>
      <c r="F79" s="42">
        <v>3120</v>
      </c>
      <c r="G79" s="214" t="s">
        <v>563</v>
      </c>
      <c r="H79" s="215"/>
      <c r="I79" s="216"/>
      <c r="J79" s="42">
        <v>3120</v>
      </c>
    </row>
    <row r="80" spans="1:10" x14ac:dyDescent="0.3">
      <c r="A80" s="180"/>
      <c r="B80" s="185"/>
      <c r="C80" s="214" t="s">
        <v>564</v>
      </c>
      <c r="D80" s="215"/>
      <c r="E80" s="216"/>
      <c r="F80" s="42">
        <v>25</v>
      </c>
      <c r="G80" s="214" t="s">
        <v>565</v>
      </c>
      <c r="H80" s="215"/>
      <c r="I80" s="216"/>
      <c r="J80" s="42">
        <v>25</v>
      </c>
    </row>
    <row r="81" spans="1:10" x14ac:dyDescent="0.3">
      <c r="A81" s="180"/>
      <c r="B81" s="186"/>
      <c r="C81" s="214" t="s">
        <v>566</v>
      </c>
      <c r="D81" s="215"/>
      <c r="E81" s="216"/>
      <c r="F81" s="194">
        <v>0.3</v>
      </c>
      <c r="G81" s="214" t="s">
        <v>567</v>
      </c>
      <c r="H81" s="215"/>
      <c r="I81" s="216"/>
      <c r="J81" s="194">
        <v>0.3</v>
      </c>
    </row>
    <row r="82" spans="1:10" x14ac:dyDescent="0.3">
      <c r="A82" s="180"/>
      <c r="B82" s="186"/>
      <c r="C82" s="188"/>
      <c r="D82" s="188"/>
      <c r="E82" s="188"/>
      <c r="F82" s="188"/>
      <c r="G82" s="188"/>
      <c r="H82" s="188"/>
      <c r="I82" s="188"/>
      <c r="J82" s="189"/>
    </row>
    <row r="83" spans="1:10" x14ac:dyDescent="0.3">
      <c r="B83" s="190"/>
      <c r="C83" s="217" t="s">
        <v>568</v>
      </c>
      <c r="D83" s="218"/>
      <c r="E83" s="195">
        <v>15</v>
      </c>
      <c r="F83" s="191"/>
      <c r="G83" s="217" t="s">
        <v>569</v>
      </c>
      <c r="H83" s="218"/>
      <c r="I83" s="195">
        <f>ROUND(E83*(0.05+0.95*(F79/J79)*(J80/F80)*(F81/J81)+0.28*(F79-J79)/J79),1)</f>
        <v>15</v>
      </c>
      <c r="J83" s="192"/>
    </row>
  </sheetData>
  <mergeCells count="100">
    <mergeCell ref="C24:E24"/>
    <mergeCell ref="G24:I24"/>
    <mergeCell ref="B22:B23"/>
    <mergeCell ref="C22:F22"/>
    <mergeCell ref="G22:J22"/>
    <mergeCell ref="C23:E23"/>
    <mergeCell ref="G23:I23"/>
    <mergeCell ref="C25:E25"/>
    <mergeCell ref="G25:I25"/>
    <mergeCell ref="C27:D27"/>
    <mergeCell ref="G27:H27"/>
    <mergeCell ref="B29:B30"/>
    <mergeCell ref="C29:F29"/>
    <mergeCell ref="G29:J29"/>
    <mergeCell ref="C30:E30"/>
    <mergeCell ref="G30:I30"/>
    <mergeCell ref="C38:E38"/>
    <mergeCell ref="G38:I38"/>
    <mergeCell ref="C31:E31"/>
    <mergeCell ref="G31:I31"/>
    <mergeCell ref="C32:E32"/>
    <mergeCell ref="G32:I32"/>
    <mergeCell ref="C34:D34"/>
    <mergeCell ref="G34:H34"/>
    <mergeCell ref="B36:B37"/>
    <mergeCell ref="C36:F36"/>
    <mergeCell ref="G36:J36"/>
    <mergeCell ref="C37:E37"/>
    <mergeCell ref="G37:I37"/>
    <mergeCell ref="C39:E39"/>
    <mergeCell ref="G39:I39"/>
    <mergeCell ref="C41:D41"/>
    <mergeCell ref="G41:H41"/>
    <mergeCell ref="B43:B44"/>
    <mergeCell ref="C43:F43"/>
    <mergeCell ref="G43:J43"/>
    <mergeCell ref="C44:E44"/>
    <mergeCell ref="G44:I44"/>
    <mergeCell ref="C52:E52"/>
    <mergeCell ref="G52:I52"/>
    <mergeCell ref="C45:E45"/>
    <mergeCell ref="G45:I45"/>
    <mergeCell ref="C46:E46"/>
    <mergeCell ref="G46:I46"/>
    <mergeCell ref="C48:D48"/>
    <mergeCell ref="G48:H48"/>
    <mergeCell ref="B50:B51"/>
    <mergeCell ref="C50:F50"/>
    <mergeCell ref="G50:J50"/>
    <mergeCell ref="C51:E51"/>
    <mergeCell ref="G51:I51"/>
    <mergeCell ref="C53:E53"/>
    <mergeCell ref="G53:I53"/>
    <mergeCell ref="C55:D55"/>
    <mergeCell ref="G55:H55"/>
    <mergeCell ref="B57:B58"/>
    <mergeCell ref="C57:F57"/>
    <mergeCell ref="G57:J57"/>
    <mergeCell ref="C58:E58"/>
    <mergeCell ref="G58:I58"/>
    <mergeCell ref="C66:E66"/>
    <mergeCell ref="G66:I66"/>
    <mergeCell ref="C59:E59"/>
    <mergeCell ref="G59:I59"/>
    <mergeCell ref="C60:E60"/>
    <mergeCell ref="G60:I60"/>
    <mergeCell ref="C62:D62"/>
    <mergeCell ref="G62:H62"/>
    <mergeCell ref="B64:B65"/>
    <mergeCell ref="C64:F64"/>
    <mergeCell ref="G64:J64"/>
    <mergeCell ref="C65:E65"/>
    <mergeCell ref="G65:I65"/>
    <mergeCell ref="G69:H69"/>
    <mergeCell ref="B71:B72"/>
    <mergeCell ref="C71:F71"/>
    <mergeCell ref="G71:J71"/>
    <mergeCell ref="C72:E72"/>
    <mergeCell ref="G72:I72"/>
    <mergeCell ref="B78:B79"/>
    <mergeCell ref="C78:F78"/>
    <mergeCell ref="G78:J78"/>
    <mergeCell ref="C79:E79"/>
    <mergeCell ref="G79:I79"/>
    <mergeCell ref="M13:O16"/>
    <mergeCell ref="C81:E81"/>
    <mergeCell ref="G81:I81"/>
    <mergeCell ref="C83:D83"/>
    <mergeCell ref="G83:H83"/>
    <mergeCell ref="C80:E80"/>
    <mergeCell ref="G80:I80"/>
    <mergeCell ref="C73:E73"/>
    <mergeCell ref="G73:I73"/>
    <mergeCell ref="C74:E74"/>
    <mergeCell ref="G74:I74"/>
    <mergeCell ref="C76:D76"/>
    <mergeCell ref="G76:H76"/>
    <mergeCell ref="C67:E67"/>
    <mergeCell ref="G67:I67"/>
    <mergeCell ref="C69:D69"/>
  </mergeCells>
  <dataValidations count="1">
    <dataValidation type="list" allowBlank="1" showInputMessage="1" showErrorMessage="1" sqref="A2" xr:uid="{D21A8258-F0CE-4F51-84B5-2F6C316A0E1C}">
      <formula1>$M$2:$M$10</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83D78BA5471147BBACCF1EBB036D36" ma:contentTypeVersion="13" ma:contentTypeDescription="Create a new document." ma:contentTypeScope="" ma:versionID="533a6520fd05e9d8d3a6d49f3d6b3a40">
  <xsd:schema xmlns:xsd="http://www.w3.org/2001/XMLSchema" xmlns:xs="http://www.w3.org/2001/XMLSchema" xmlns:p="http://schemas.microsoft.com/office/2006/metadata/properties" xmlns:ns2="ea3a7f14-8570-4249-8576-536c96aebb4e" xmlns:ns3="f6838c35-1805-4d9d-bf02-8917d20a0c42" xmlns:ns4="95235cfd-2d18-42eb-8ffc-01f090d3b392" targetNamespace="http://schemas.microsoft.com/office/2006/metadata/properties" ma:root="true" ma:fieldsID="604d7a92ff0c7b25278b8d69cb7c1eca" ns2:_="" ns3:_="" ns4:_="">
    <xsd:import namespace="ea3a7f14-8570-4249-8576-536c96aebb4e"/>
    <xsd:import namespace="f6838c35-1805-4d9d-bf02-8917d20a0c42"/>
    <xsd:import namespace="95235cfd-2d18-42eb-8ffc-01f090d3b39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Location" minOccurs="0"/>
                <xsd:element ref="ns3:MediaServiceGenerationTime" minOccurs="0"/>
                <xsd:element ref="ns3:MediaServiceEventHashCode" minOccurs="0"/>
                <xsd:element ref="ns3:lcf76f155ced4ddcb4097134ff3c332f" minOccurs="0"/>
                <xsd:element ref="ns4:TaxCatchAll" minOccurs="0"/>
                <xsd:element ref="ns3:MediaServiceOCR"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3a7f14-8570-4249-8576-536c96aebb4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6838c35-1805-4d9d-bf02-8917d20a0c4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8ace0e7-60a4-4acf-87da-1c47a991bb8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235cfd-2d18-42eb-8ffc-01f090d3b39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021fe68-4fdc-4bef-820b-f815996f94d8}" ma:internalName="TaxCatchAll" ma:showField="CatchAllData" ma:web="ea3a7f14-8570-4249-8576-536c96aebb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5235cfd-2d18-42eb-8ffc-01f090d3b392" xsi:nil="true"/>
    <lcf76f155ced4ddcb4097134ff3c332f xmlns="f6838c35-1805-4d9d-bf02-8917d20a0c42">
      <Terms xmlns="http://schemas.microsoft.com/office/infopath/2007/PartnerControls"/>
    </lcf76f155ced4ddcb4097134ff3c332f>
    <_dlc_DocId xmlns="ea3a7f14-8570-4249-8576-536c96aebb4e">CWKSP-14717026-489364</_dlc_DocId>
    <_dlc_DocIdUrl xmlns="ea3a7f14-8570-4249-8576-536c96aebb4e">
      <Url>https://bouyguesconstruction.sharepoint.com/sites/ELANidfecc/_layouts/15/DocIdRedir.aspx?ID=CWKSP-14717026-489364</Url>
      <Description>CWKSP-14717026-489364</Description>
    </_dlc_DocIdUrl>
    <MediaLengthInSeconds xmlns="f6838c35-1805-4d9d-bf02-8917d20a0c42" xsi:nil="true"/>
    <_dlc_DocIdPersistId xmlns="ea3a7f14-8570-4249-8576-536c96aebb4e">false</_dlc_DocIdPersistId>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BC827B2-96DF-451D-B513-2B10552A47AD}"/>
</file>

<file path=customXml/itemProps2.xml><?xml version="1.0" encoding="utf-8"?>
<ds:datastoreItem xmlns:ds="http://schemas.openxmlformats.org/officeDocument/2006/customXml" ds:itemID="{817C3D98-4C26-48A2-99E2-C4A7B89FCC0B}">
  <ds:schemaRefs>
    <ds:schemaRef ds:uri="http://schemas.microsoft.com/sharepoint/v3/contenttype/forms"/>
  </ds:schemaRefs>
</ds:datastoreItem>
</file>

<file path=customXml/itemProps3.xml><?xml version="1.0" encoding="utf-8"?>
<ds:datastoreItem xmlns:ds="http://schemas.openxmlformats.org/officeDocument/2006/customXml" ds:itemID="{77B185EF-84BC-4266-9AB0-D7E85C388033}">
  <ds:schemaRefs>
    <ds:schemaRef ds:uri="http://purl.org/dc/terms/"/>
    <ds:schemaRef ds:uri="http://schemas.microsoft.com/office/2006/documentManagement/types"/>
    <ds:schemaRef ds:uri="http://purl.org/dc/elements/1.1/"/>
    <ds:schemaRef ds:uri="ea3a7f14-8570-4249-8576-536c96aebb4e"/>
    <ds:schemaRef ds:uri="http://schemas.microsoft.com/office/infopath/2007/PartnerControls"/>
    <ds:schemaRef ds:uri="http://purl.org/dc/dcmitype/"/>
    <ds:schemaRef ds:uri="95235cfd-2d18-42eb-8ffc-01f090d3b392"/>
    <ds:schemaRef ds:uri="http://www.w3.org/XML/1998/namespace"/>
    <ds:schemaRef ds:uri="http://schemas.openxmlformats.org/package/2006/metadata/core-properties"/>
    <ds:schemaRef ds:uri="f6838c35-1805-4d9d-bf02-8917d20a0c42"/>
    <ds:schemaRef ds:uri="http://schemas.microsoft.com/office/2006/metadata/properties"/>
  </ds:schemaRefs>
</ds:datastoreItem>
</file>

<file path=customXml/itemProps4.xml><?xml version="1.0" encoding="utf-8"?>
<ds:datastoreItem xmlns:ds="http://schemas.openxmlformats.org/officeDocument/2006/customXml" ds:itemID="{1BCEEE98-AAD0-46E2-86AF-C5C314104381}">
  <ds:schemaRefs>
    <ds:schemaRef ds:uri="http://schemas.microsoft.com/sharepoint/events"/>
  </ds:schemaRefs>
</ds:datastoreItem>
</file>

<file path=docMetadata/LabelInfo.xml><?xml version="1.0" encoding="utf-8"?>
<clbl:labelList xmlns:clbl="http://schemas.microsoft.com/office/2020/mipLabelMetadata">
  <clbl:label id="{dfdd9a14-7b84-416b-97e8-b834b0f98713}" enabled="1" method="Standard" siteId="{4a3d9983-e936-4837-9552-9d9126a92eb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ID bâtiment </vt:lpstr>
      <vt:lpstr>Calculs Bureaux</vt:lpstr>
      <vt:lpstr>Calcul PCE et PCE NA</vt:lpstr>
      <vt:lpstr>Résultats Travaux</vt:lpstr>
      <vt:lpstr>Innovation Bureaux</vt:lpstr>
      <vt:lpstr>Bilan  Bureaux</vt:lpstr>
      <vt:lpstr>Grille de collecte - Travaux</vt:lpstr>
      <vt:lpstr>Grille de collecte - Facility M</vt:lpstr>
      <vt:lpstr>Données Bureaux</vt:lpstr>
      <vt:lpstr>Modulation usage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Corentin Brosse</dc:creator>
  <cp:keywords/>
  <dc:description/>
  <cp:lastModifiedBy>BROSSE, Corentin</cp:lastModifiedBy>
  <cp:revision/>
  <dcterms:created xsi:type="dcterms:W3CDTF">2022-07-10T06:43:18Z</dcterms:created>
  <dcterms:modified xsi:type="dcterms:W3CDTF">2026-06-09T11:09:11Z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0x0101003583D78BA5471147BBACCF1EBB036D36</vt:lpwstr>
  </property>
  <property fmtid="{D5CDD505-2E9C-101B-9397-08002B2CF9AE}" pid="3" name="_dlc_DocIdItemGuid">
    <vt:lpwstr>4ed6d1bd-64ce-4178-baf6-76b90542e87d</vt:lpwstr>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